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Алмазова\СМЕТА\Смета 2022\"/>
    </mc:Choice>
  </mc:AlternateContent>
  <xr:revisionPtr revIDLastSave="0" documentId="13_ncr:1_{F4F3B8E8-6D85-48BC-B6EC-6BD5C7E2983B}" xr6:coauthVersionLast="47" xr6:coauthVersionMax="47" xr10:uidLastSave="{00000000-0000-0000-0000-000000000000}"/>
  <bookViews>
    <workbookView xWindow="-120" yWindow="-120" windowWidth="24240" windowHeight="13140" firstSheet="1" activeTab="1" xr2:uid="{01159681-6990-44F8-9570-9211D08586E9}"/>
  </bookViews>
  <sheets>
    <sheet name="Лист1" sheetId="8" state="hidden" r:id="rId1"/>
    <sheet name="Лист4" sheetId="11" r:id="rId2"/>
    <sheet name="Лист2" sheetId="9" r:id="rId3"/>
    <sheet name="Лист3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1" l="1"/>
  <c r="B84" i="11" s="1"/>
  <c r="B21" i="11"/>
  <c r="B18" i="11"/>
  <c r="B8" i="11"/>
  <c r="B6" i="11"/>
  <c r="J30" i="8"/>
  <c r="J24" i="8"/>
  <c r="J21" i="8"/>
  <c r="J11" i="8"/>
  <c r="J8" i="8"/>
  <c r="B30" i="8"/>
  <c r="B90" i="11" l="1"/>
  <c r="J93" i="8"/>
  <c r="H87" i="8"/>
  <c r="G87" i="8"/>
  <c r="F87" i="8"/>
  <c r="C87" i="8"/>
  <c r="D87" i="8" s="1"/>
  <c r="I86" i="8"/>
  <c r="D86" i="8"/>
  <c r="H79" i="8"/>
  <c r="G79" i="8"/>
  <c r="F79" i="8"/>
  <c r="E79" i="8"/>
  <c r="D79" i="8"/>
  <c r="I78" i="8"/>
  <c r="D78" i="8"/>
  <c r="H71" i="8"/>
  <c r="G71" i="8"/>
  <c r="F71" i="8"/>
  <c r="E71" i="8"/>
  <c r="D71" i="8"/>
  <c r="H66" i="8"/>
  <c r="G66" i="8"/>
  <c r="F66" i="8"/>
  <c r="E66" i="8"/>
  <c r="D66" i="8"/>
  <c r="H60" i="8"/>
  <c r="F60" i="8"/>
  <c r="E60" i="8"/>
  <c r="D60" i="8"/>
  <c r="H54" i="8"/>
  <c r="G54" i="8"/>
  <c r="F54" i="8"/>
  <c r="E54" i="8"/>
  <c r="D54" i="8"/>
  <c r="I53" i="8"/>
  <c r="D53" i="8"/>
  <c r="I52" i="8"/>
  <c r="D52" i="8"/>
  <c r="H48" i="8"/>
  <c r="G48" i="8"/>
  <c r="F48" i="8"/>
  <c r="E48" i="8"/>
  <c r="D48" i="8"/>
  <c r="H45" i="8"/>
  <c r="G45" i="8"/>
  <c r="F45" i="8"/>
  <c r="E45" i="8"/>
  <c r="D45" i="8"/>
  <c r="I44" i="8"/>
  <c r="D44" i="8"/>
  <c r="I43" i="8"/>
  <c r="D43" i="8"/>
  <c r="I42" i="8"/>
  <c r="D42" i="8"/>
  <c r="I41" i="8"/>
  <c r="D41" i="8"/>
  <c r="I40" i="8"/>
  <c r="D40" i="8"/>
  <c r="H37" i="8"/>
  <c r="D37" i="8"/>
  <c r="I36" i="8"/>
  <c r="D36" i="8"/>
  <c r="H34" i="8"/>
  <c r="G34" i="8"/>
  <c r="F34" i="8"/>
  <c r="E34" i="8"/>
  <c r="D34" i="8"/>
  <c r="I33" i="8"/>
  <c r="D33" i="8"/>
  <c r="I31" i="8"/>
  <c r="D31" i="8"/>
  <c r="C30" i="8"/>
  <c r="G26" i="8"/>
  <c r="D26" i="8"/>
  <c r="D24" i="8" s="1"/>
  <c r="I24" i="8"/>
  <c r="H24" i="8"/>
  <c r="G24" i="8"/>
  <c r="F24" i="8"/>
  <c r="E24" i="8"/>
  <c r="C24" i="8"/>
  <c r="B24" i="8"/>
  <c r="I23" i="8"/>
  <c r="D23" i="8"/>
  <c r="I22" i="8"/>
  <c r="D22" i="8"/>
  <c r="H21" i="8"/>
  <c r="G21" i="8"/>
  <c r="F21" i="8"/>
  <c r="E21" i="8"/>
  <c r="C21" i="8"/>
  <c r="B21" i="8"/>
  <c r="I20" i="8"/>
  <c r="D20" i="8"/>
  <c r="D19" i="8"/>
  <c r="H16" i="8"/>
  <c r="I16" i="8" s="1"/>
  <c r="D16" i="8"/>
  <c r="H12" i="8"/>
  <c r="G12" i="8"/>
  <c r="G11" i="8" s="1"/>
  <c r="E12" i="8"/>
  <c r="D12" i="8"/>
  <c r="F11" i="8"/>
  <c r="E11" i="8"/>
  <c r="C11" i="8"/>
  <c r="B11" i="8"/>
  <c r="I8" i="8"/>
  <c r="H8" i="8"/>
  <c r="G8" i="8"/>
  <c r="F8" i="8"/>
  <c r="E8" i="8"/>
  <c r="C8" i="8"/>
  <c r="B8" i="8"/>
  <c r="D6" i="8"/>
  <c r="D8" i="8" s="1"/>
  <c r="E30" i="8" l="1"/>
  <c r="E93" i="8" s="1"/>
  <c r="G30" i="8"/>
  <c r="D30" i="8"/>
  <c r="H30" i="8"/>
  <c r="H11" i="8"/>
  <c r="H93" i="8" s="1"/>
  <c r="D21" i="8"/>
  <c r="B93" i="8"/>
  <c r="I45" i="8"/>
  <c r="C93" i="8"/>
  <c r="C94" i="8" s="1"/>
  <c r="D11" i="8"/>
  <c r="I12" i="8"/>
  <c r="I11" i="8" s="1"/>
  <c r="I48" i="8"/>
  <c r="I21" i="8"/>
  <c r="I79" i="8"/>
  <c r="G93" i="8"/>
  <c r="F30" i="8"/>
  <c r="F93" i="8" s="1"/>
  <c r="D93" i="8" l="1"/>
  <c r="I30" i="8"/>
  <c r="I93" i="8" s="1"/>
  <c r="I94" i="8" s="1"/>
  <c r="F94" i="8"/>
  <c r="G94" i="8" s="1"/>
</calcChain>
</file>

<file path=xl/sharedStrings.xml><?xml version="1.0" encoding="utf-8"?>
<sst xmlns="http://schemas.openxmlformats.org/spreadsheetml/2006/main" count="205" uniqueCount="124">
  <si>
    <t>ИТОГО ДОХОД</t>
  </si>
  <si>
    <t>ИТОГО РАСХОД</t>
  </si>
  <si>
    <t xml:space="preserve">               Доходная часть</t>
  </si>
  <si>
    <t>1. Защита интересов СРО и их членов, потребителей строительной продукции</t>
  </si>
  <si>
    <t>2. Контроль за деятельностью членов Ассоциации</t>
  </si>
  <si>
    <t>3. Общественная деятельность Ассоциации</t>
  </si>
  <si>
    <t xml:space="preserve">     2.2 Проведение внеплановых выездных проверок</t>
  </si>
  <si>
    <t xml:space="preserve">            участников строит.сферы (семинары, конференции, круглые столы и т.д.)</t>
  </si>
  <si>
    <t>4. Административно-хозяйственные расходы</t>
  </si>
  <si>
    <t xml:space="preserve">     4.4 Взаимодействие со СМИ в соответствии с медиа-планом</t>
  </si>
  <si>
    <t xml:space="preserve">     4.5 Ежегодное проведение аудита</t>
  </si>
  <si>
    <t xml:space="preserve">     4.7 Оплата командировочных расходов </t>
  </si>
  <si>
    <t>6. РЕЗЕРВ СОВЕТА</t>
  </si>
  <si>
    <t xml:space="preserve">     4.9 Премиальный фонд с НДФЛ</t>
  </si>
  <si>
    <t xml:space="preserve">     4.10 Взносы от З/П (ПФ, ФСС, ФОМС)</t>
  </si>
  <si>
    <t xml:space="preserve">     4.11 Приобретение основных фондов и хоз.инвентаря</t>
  </si>
  <si>
    <t xml:space="preserve">     4.12 Ремонт, обслуживание основных фондов, расходные материалы</t>
  </si>
  <si>
    <t xml:space="preserve">     4.13 Аренда</t>
  </si>
  <si>
    <t xml:space="preserve">     4.14 Связь, интернет, услуги хостинга</t>
  </si>
  <si>
    <t xml:space="preserve">     4.16 Транспортное обслуживание мероприятий и тек.деятельности Ассоциации</t>
  </si>
  <si>
    <t xml:space="preserve">     4.17 Концтовары, атрибутика, сувениры, бланки </t>
  </si>
  <si>
    <t xml:space="preserve">     4.18 Программное обеспечение и обслуживание рабочих мест</t>
  </si>
  <si>
    <t xml:space="preserve">     4.19 Представительские расходы</t>
  </si>
  <si>
    <t xml:space="preserve">             Расходная часть</t>
  </si>
  <si>
    <t>ФАКТ 9 м-в 2019г.</t>
  </si>
  <si>
    <t xml:space="preserve">                              проведение конкурса</t>
  </si>
  <si>
    <t xml:space="preserve">                             членские взносы РСС ОМОР</t>
  </si>
  <si>
    <r>
      <t xml:space="preserve">                в т.ч. </t>
    </r>
    <r>
      <rPr>
        <sz val="11"/>
        <color theme="1"/>
        <rFont val="Calibri"/>
        <family val="2"/>
        <charset val="204"/>
        <scheme val="minor"/>
      </rPr>
      <t>выплаты по решению суда(ф-л Тольятти)</t>
    </r>
  </si>
  <si>
    <t xml:space="preserve">                               налоги (имущ.,трансп.)</t>
  </si>
  <si>
    <t xml:space="preserve">                               командировка Егорова</t>
  </si>
  <si>
    <t>октябрь</t>
  </si>
  <si>
    <t xml:space="preserve">              в т.ч услуги банка</t>
  </si>
  <si>
    <r>
      <t xml:space="preserve">     </t>
    </r>
    <r>
      <rPr>
        <sz val="11"/>
        <color theme="1"/>
        <rFont val="Calibri"/>
        <family val="2"/>
        <charset val="204"/>
        <scheme val="minor"/>
      </rPr>
      <t>3.1 Проведение бесплатных информ. мероприятий для членов Ассоциации и др.</t>
    </r>
  </si>
  <si>
    <t xml:space="preserve">            участи в семинарах и конференциях)</t>
  </si>
  <si>
    <t xml:space="preserve">     4.2 Повышение профессионального уровня сотрудников Ассоциации  (обучение, </t>
  </si>
  <si>
    <t xml:space="preserve">     4.1 Модернизация и сод. сайта Ассоциации, тек. Обслуж. и прогр.обеспечение</t>
  </si>
  <si>
    <t xml:space="preserve">                        услуги доставки (Кур.Экспр.)</t>
  </si>
  <si>
    <t xml:space="preserve">              в т. ч. охрана</t>
  </si>
  <si>
    <t xml:space="preserve">               в т.ч.  заправка и ремон картриджей</t>
  </si>
  <si>
    <t xml:space="preserve">                           кофе для сотрудников</t>
  </si>
  <si>
    <t xml:space="preserve">                           вывеска</t>
  </si>
  <si>
    <t xml:space="preserve">                           вода</t>
  </si>
  <si>
    <t xml:space="preserve">              в т.ч. Сурков + Касперский</t>
  </si>
  <si>
    <t xml:space="preserve">             в т.ч. аренда зала (СТАРТ) + Центр АНИК</t>
  </si>
  <si>
    <t xml:space="preserve">               в т.ч. монитор</t>
  </si>
  <si>
    <t xml:space="preserve">               в т.ч. канцтовары Комус</t>
  </si>
  <si>
    <t xml:space="preserve">                          услуги облакотеки</t>
  </si>
  <si>
    <t xml:space="preserve">                             аренда а/т</t>
  </si>
  <si>
    <t xml:space="preserve">                            списание гсм</t>
  </si>
  <si>
    <t>сентябрь</t>
  </si>
  <si>
    <t xml:space="preserve">           в т.ч. госпошлина</t>
  </si>
  <si>
    <t xml:space="preserve">                          бух.юр. журналы</t>
  </si>
  <si>
    <t xml:space="preserve">                           ноутбук</t>
  </si>
  <si>
    <t xml:space="preserve">                            страховка</t>
  </si>
  <si>
    <t xml:space="preserve">                           прочие</t>
  </si>
  <si>
    <t xml:space="preserve">                           календари, пакеты, визитки</t>
  </si>
  <si>
    <t>ноябрь</t>
  </si>
  <si>
    <t xml:space="preserve">                            картридж для кофемашины</t>
  </si>
  <si>
    <t xml:space="preserve">                        почтовые услуги</t>
  </si>
  <si>
    <t xml:space="preserve">                      инф.конс.услуги</t>
  </si>
  <si>
    <t xml:space="preserve">                          сервер лицензия + 1С</t>
  </si>
  <si>
    <t xml:space="preserve">                          Абон.обсл.Электр.реестр СРО</t>
  </si>
  <si>
    <t xml:space="preserve">            в т.ч. семинар госзакупки.</t>
  </si>
  <si>
    <t xml:space="preserve">                        бух.семинар</t>
  </si>
  <si>
    <t xml:space="preserve">                           книга исполн.документ.</t>
  </si>
  <si>
    <t xml:space="preserve">                      почтовые</t>
  </si>
  <si>
    <t xml:space="preserve">                        повышение квалификации</t>
  </si>
  <si>
    <t xml:space="preserve">                          СБИС, ИТС</t>
  </si>
  <si>
    <t xml:space="preserve">                             аккумуляторы ASUS</t>
  </si>
  <si>
    <t xml:space="preserve">      в т.ч. аренда помещения</t>
  </si>
  <si>
    <t xml:space="preserve">                  услуги арх.хранения</t>
  </si>
  <si>
    <t xml:space="preserve">                          космет.ремонт офиса</t>
  </si>
  <si>
    <t xml:space="preserve">            в т.ч. аудиторские услуги</t>
  </si>
  <si>
    <t xml:space="preserve">                       Инф.бух.услуги</t>
  </si>
  <si>
    <t>декабрь</t>
  </si>
  <si>
    <t>Факт  2019г.</t>
  </si>
  <si>
    <t xml:space="preserve">                  в т.ч ТО, а/мойка, гибдд</t>
  </si>
  <si>
    <t xml:space="preserve">                            оплата по ИЛ</t>
  </si>
  <si>
    <t xml:space="preserve">     4.21 Информационно-консультационные услуги</t>
  </si>
  <si>
    <t xml:space="preserve">   1.3 Ведение электронного документооборота </t>
  </si>
  <si>
    <t xml:space="preserve">     4.20 Почтовые услуги и услуги по доставке , банковские услуги</t>
  </si>
  <si>
    <t xml:space="preserve">     4.22 Налоговые и прочие платежи </t>
  </si>
  <si>
    <t xml:space="preserve">   1.1 Судебно-претензионная работа </t>
  </si>
  <si>
    <t xml:space="preserve">   1.2 Организация архивного хранения дел членов СРО</t>
  </si>
  <si>
    <t xml:space="preserve">   1.4 Коллективное страхование гражданской ответственности членов СРО </t>
  </si>
  <si>
    <t xml:space="preserve">     4.8 Фонд оплаты труда с НДФЛ </t>
  </si>
  <si>
    <t xml:space="preserve">     2.1 Проведение плановых выездных проверок членов Ассоциации </t>
  </si>
  <si>
    <t xml:space="preserve">     4.23 Членские взносы РСС</t>
  </si>
  <si>
    <t>План 2021г.</t>
  </si>
  <si>
    <t xml:space="preserve">     4.3 Проведение мероприятий Ассоциации (Собрания, Советы)</t>
  </si>
  <si>
    <t xml:space="preserve">     4.15 Обслуживание офиса</t>
  </si>
  <si>
    <t xml:space="preserve">     4.6 Возмещение расходов членам Совета</t>
  </si>
  <si>
    <t xml:space="preserve"> </t>
  </si>
  <si>
    <t xml:space="preserve">          СМЕТА  ДОХОДОВ  И  РАСХОДОВ</t>
  </si>
  <si>
    <t xml:space="preserve">                              Саморегулируемая организация</t>
  </si>
  <si>
    <t xml:space="preserve">                                                                Утверждено:</t>
  </si>
  <si>
    <t xml:space="preserve">             Решением Общего собрания членов Ассоциации "СРО СредВолгСтрой"</t>
  </si>
  <si>
    <t xml:space="preserve">                                                                Председательствующий на собрании</t>
  </si>
  <si>
    <t xml:space="preserve">                                                                ___________________________________</t>
  </si>
  <si>
    <t xml:space="preserve">                         Ассоциация</t>
  </si>
  <si>
    <t xml:space="preserve">                    "СредВолгСтрой"</t>
  </si>
  <si>
    <t xml:space="preserve">           </t>
  </si>
  <si>
    <t xml:space="preserve">                   г.Самара</t>
  </si>
  <si>
    <t xml:space="preserve">                                      Протокол № ______от ___________________ 2021г.</t>
  </si>
  <si>
    <t xml:space="preserve">                         на  2022 год</t>
  </si>
  <si>
    <t xml:space="preserve">                       2021г.</t>
  </si>
  <si>
    <r>
      <t xml:space="preserve">                              С  М  Е  Т  А      Н  А       2   0   2   2    Г  О  Д</t>
    </r>
    <r>
      <rPr>
        <sz val="20"/>
        <color theme="1"/>
        <rFont val="Calibri"/>
        <family val="2"/>
        <charset val="204"/>
        <scheme val="minor"/>
      </rPr>
      <t xml:space="preserve"> </t>
    </r>
  </si>
  <si>
    <t>План 2022г.</t>
  </si>
  <si>
    <t>Членские взносы ((249х4000)+(356х6000))х12мес</t>
  </si>
  <si>
    <r>
      <t>5  Взносы НОСТРОЙ</t>
    </r>
    <r>
      <rPr>
        <i/>
        <sz val="11"/>
        <color theme="1"/>
        <rFont val="Calibri"/>
        <family val="2"/>
        <charset val="204"/>
        <scheme val="minor"/>
      </rPr>
      <t xml:space="preserve">(605х1700х4кв.) </t>
    </r>
  </si>
  <si>
    <t>Членские взносы ((257х4000)+(363х6000))х12мес</t>
  </si>
  <si>
    <t>Смета доходов и расходов Ассоциации "СРО "СредВолгСтрой" на 2022 год</t>
  </si>
  <si>
    <t>Итого доход:</t>
  </si>
  <si>
    <t>Итого расход:</t>
  </si>
  <si>
    <t>6. Резерв Совета</t>
  </si>
  <si>
    <t>Пояснения</t>
  </si>
  <si>
    <t>увеличение на 5.3% в связи с введением новых единиц по экзаменационному центру</t>
  </si>
  <si>
    <t>увеличение в связи с ростом арендной платы, арендная плата не повышалась с 2016 г.</t>
  </si>
  <si>
    <t>увеличение в связи с ростом цен в конце 2021 г. и первой половине 2022 г.</t>
  </si>
  <si>
    <t>увеличение в связи с частым проведением заседаний</t>
  </si>
  <si>
    <r>
      <t xml:space="preserve">     </t>
    </r>
    <r>
      <rPr>
        <sz val="12"/>
        <rFont val="Times New Roman"/>
        <family val="1"/>
        <charset val="204"/>
      </rPr>
      <t>3.1 Проведение бесплатных информ. мероприятий для членов Ассоциации и др.</t>
    </r>
  </si>
  <si>
    <r>
      <t>5  Взносы НОСТРОЙ</t>
    </r>
    <r>
      <rPr>
        <sz val="12"/>
        <rFont val="Times New Roman"/>
        <family val="1"/>
        <charset val="204"/>
      </rPr>
      <t xml:space="preserve">(620х1700х4кв.) </t>
    </r>
  </si>
  <si>
    <r>
      <t xml:space="preserve">                в т.ч. </t>
    </r>
    <r>
      <rPr>
        <sz val="12"/>
        <rFont val="Times New Roman"/>
        <family val="1"/>
        <charset val="204"/>
      </rPr>
      <t>выплаты по решению суда(ф-л Тольятти)</t>
    </r>
  </si>
  <si>
    <t>увеличение на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</si>
</sst>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26"/>
      <color theme="1"/>
      <name val="Times"/>
      <family val="1"/>
    </font>
    <font>
      <sz val="26"/>
      <color theme="1"/>
      <name val="Times"/>
      <family val="1"/>
    </font>
    <font>
      <sz val="1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5" fillId="0" borderId="1" xfId="0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1" fillId="0" borderId="1" xfId="0" applyNumberFormat="1" applyFont="1" applyBorder="1"/>
    <xf numFmtId="0" fontId="1" fillId="0" borderId="2" xfId="0" applyFont="1" applyBorder="1"/>
    <xf numFmtId="165" fontId="3" fillId="0" borderId="1" xfId="0" applyNumberFormat="1" applyFont="1" applyBorder="1"/>
    <xf numFmtId="0" fontId="7" fillId="0" borderId="0" xfId="0" applyFont="1"/>
    <xf numFmtId="165" fontId="3" fillId="0" borderId="1" xfId="1" applyNumberFormat="1" applyFont="1" applyBorder="1"/>
    <xf numFmtId="165" fontId="6" fillId="0" borderId="1" xfId="1" applyNumberFormat="1" applyBorder="1"/>
    <xf numFmtId="165" fontId="6" fillId="0" borderId="3" xfId="1" applyNumberFormat="1" applyBorder="1"/>
    <xf numFmtId="16" fontId="0" fillId="0" borderId="3" xfId="0" applyNumberFormat="1" applyBorder="1" applyAlignment="1">
      <alignment vertical="top"/>
    </xf>
    <xf numFmtId="165" fontId="8" fillId="0" borderId="1" xfId="1" applyNumberFormat="1" applyFont="1" applyBorder="1"/>
    <xf numFmtId="0" fontId="8" fillId="0" borderId="1" xfId="0" applyFont="1" applyBorder="1"/>
    <xf numFmtId="0" fontId="8" fillId="0" borderId="0" xfId="0" applyFont="1"/>
    <xf numFmtId="0" fontId="8" fillId="0" borderId="3" xfId="0" applyFont="1" applyBorder="1"/>
    <xf numFmtId="165" fontId="8" fillId="0" borderId="3" xfId="1" applyNumberFormat="1" applyFont="1" applyBorder="1"/>
    <xf numFmtId="0" fontId="9" fillId="0" borderId="1" xfId="0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5" fillId="0" borderId="0" xfId="0" applyFont="1"/>
    <xf numFmtId="165" fontId="5" fillId="0" borderId="1" xfId="1" applyNumberFormat="1" applyFont="1" applyBorder="1"/>
    <xf numFmtId="0" fontId="1" fillId="0" borderId="0" xfId="0" applyFont="1"/>
    <xf numFmtId="165" fontId="11" fillId="0" borderId="3" xfId="0" applyNumberFormat="1" applyFont="1" applyBorder="1"/>
    <xf numFmtId="165" fontId="0" fillId="0" borderId="1" xfId="0" applyNumberFormat="1" applyFont="1" applyBorder="1"/>
    <xf numFmtId="3" fontId="12" fillId="0" borderId="1" xfId="0" applyNumberFormat="1" applyFont="1" applyBorder="1"/>
    <xf numFmtId="165" fontId="13" fillId="0" borderId="1" xfId="0" applyNumberFormat="1" applyFont="1" applyBorder="1"/>
    <xf numFmtId="165" fontId="13" fillId="0" borderId="3" xfId="0" applyNumberFormat="1" applyFont="1" applyBorder="1"/>
    <xf numFmtId="0" fontId="1" fillId="0" borderId="1" xfId="0" applyFont="1" applyBorder="1"/>
    <xf numFmtId="165" fontId="1" fillId="0" borderId="1" xfId="1" applyNumberFormat="1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right"/>
    </xf>
    <xf numFmtId="0" fontId="14" fillId="0" borderId="1" xfId="0" applyFont="1" applyBorder="1"/>
    <xf numFmtId="165" fontId="11" fillId="0" borderId="1" xfId="0" applyNumberFormat="1" applyFont="1" applyBorder="1"/>
    <xf numFmtId="165" fontId="0" fillId="0" borderId="0" xfId="0" applyNumberFormat="1"/>
    <xf numFmtId="165" fontId="9" fillId="0" borderId="1" xfId="0" applyNumberFormat="1" applyFont="1" applyBorder="1"/>
    <xf numFmtId="165" fontId="5" fillId="0" borderId="1" xfId="0" applyNumberFormat="1" applyFont="1" applyBorder="1"/>
    <xf numFmtId="165" fontId="8" fillId="0" borderId="1" xfId="0" applyNumberFormat="1" applyFont="1" applyBorder="1"/>
    <xf numFmtId="165" fontId="14" fillId="0" borderId="1" xfId="1" applyNumberFormat="1" applyFont="1" applyBorder="1"/>
    <xf numFmtId="165" fontId="0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8" fillId="0" borderId="1" xfId="1" applyNumberFormat="1" applyFont="1" applyBorder="1"/>
    <xf numFmtId="0" fontId="18" fillId="0" borderId="1" xfId="0" applyFont="1" applyBorder="1"/>
    <xf numFmtId="0" fontId="20" fillId="0" borderId="0" xfId="0" applyFont="1"/>
    <xf numFmtId="0" fontId="21" fillId="0" borderId="1" xfId="0" applyFont="1" applyBorder="1"/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18" fillId="0" borderId="0" xfId="0" applyFont="1"/>
    <xf numFmtId="165" fontId="21" fillId="0" borderId="1" xfId="0" applyNumberFormat="1" applyFont="1" applyBorder="1"/>
    <xf numFmtId="165" fontId="21" fillId="0" borderId="1" xfId="1" applyNumberFormat="1" applyFont="1" applyBorder="1"/>
    <xf numFmtId="0" fontId="21" fillId="0" borderId="0" xfId="0" applyFont="1"/>
    <xf numFmtId="16" fontId="18" fillId="0" borderId="3" xfId="0" applyNumberFormat="1" applyFont="1" applyBorder="1" applyAlignment="1">
      <alignment vertical="top"/>
    </xf>
    <xf numFmtId="165" fontId="18" fillId="0" borderId="3" xfId="1" applyNumberFormat="1" applyFont="1" applyBorder="1"/>
    <xf numFmtId="0" fontId="18" fillId="0" borderId="2" xfId="0" applyFont="1" applyBorder="1"/>
    <xf numFmtId="165" fontId="18" fillId="0" borderId="2" xfId="1" applyNumberFormat="1" applyFont="1" applyBorder="1"/>
    <xf numFmtId="0" fontId="21" fillId="0" borderId="2" xfId="0" applyFont="1" applyBorder="1"/>
    <xf numFmtId="0" fontId="18" fillId="0" borderId="3" xfId="0" applyFont="1" applyBorder="1"/>
    <xf numFmtId="0" fontId="18" fillId="0" borderId="1" xfId="0" applyFont="1" applyBorder="1" applyAlignment="1">
      <alignment wrapText="1"/>
    </xf>
    <xf numFmtId="0" fontId="21" fillId="0" borderId="3" xfId="0" applyFont="1" applyBorder="1"/>
    <xf numFmtId="165" fontId="21" fillId="0" borderId="3" xfId="1" applyNumberFormat="1" applyFont="1" applyBorder="1"/>
    <xf numFmtId="0" fontId="21" fillId="0" borderId="0" xfId="0" applyFont="1" applyBorder="1"/>
    <xf numFmtId="0" fontId="18" fillId="0" borderId="0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11" fillId="0" borderId="0" xfId="0" applyFont="1" applyAlignment="1"/>
    <xf numFmtId="0" fontId="18" fillId="0" borderId="2" xfId="0" applyFont="1" applyBorder="1" applyAlignment="1"/>
    <xf numFmtId="0" fontId="11" fillId="0" borderId="4" xfId="0" applyFont="1" applyBorder="1" applyAlignment="1"/>
    <xf numFmtId="0" fontId="11" fillId="0" borderId="3" xfId="0" applyFont="1" applyBorder="1" applyAlignment="1"/>
    <xf numFmtId="0" fontId="21" fillId="0" borderId="2" xfId="0" applyFont="1" applyBorder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6822-E4AF-4FEF-9E77-293729AEDDA6}">
  <sheetPr>
    <pageSetUpPr fitToPage="1"/>
  </sheetPr>
  <dimension ref="A2:J117"/>
  <sheetViews>
    <sheetView topLeftCell="A40" workbookViewId="0">
      <selection activeCell="B5" sqref="B5"/>
    </sheetView>
  </sheetViews>
  <sheetFormatPr defaultRowHeight="15" x14ac:dyDescent="0.25"/>
  <cols>
    <col min="1" max="1" width="82.140625" customWidth="1"/>
    <col min="2" max="2" width="28.42578125" customWidth="1"/>
    <col min="3" max="3" width="17.85546875" hidden="1" customWidth="1"/>
    <col min="4" max="5" width="17" hidden="1" customWidth="1"/>
    <col min="6" max="6" width="15" style="42" hidden="1" customWidth="1"/>
    <col min="7" max="7" width="13.7109375" hidden="1" customWidth="1"/>
    <col min="8" max="8" width="6.28515625" hidden="1" customWidth="1"/>
    <col min="9" max="9" width="24.28515625" hidden="1" customWidth="1"/>
    <col min="10" max="10" width="27" customWidth="1"/>
  </cols>
  <sheetData>
    <row r="2" spans="1:10" ht="26.25" x14ac:dyDescent="0.4">
      <c r="A2" s="5" t="s">
        <v>106</v>
      </c>
    </row>
    <row r="4" spans="1:10" ht="29.25" customHeight="1" x14ac:dyDescent="0.35">
      <c r="A4" s="1" t="s">
        <v>2</v>
      </c>
      <c r="B4" s="48" t="s">
        <v>88</v>
      </c>
      <c r="C4" s="23" t="s">
        <v>24</v>
      </c>
      <c r="D4" s="23"/>
      <c r="E4" s="23" t="s">
        <v>49</v>
      </c>
      <c r="F4" s="43" t="s">
        <v>30</v>
      </c>
      <c r="G4" s="35" t="s">
        <v>56</v>
      </c>
      <c r="H4" s="35" t="s">
        <v>74</v>
      </c>
      <c r="I4" s="1" t="s">
        <v>75</v>
      </c>
      <c r="J4" s="48" t="s">
        <v>107</v>
      </c>
    </row>
    <row r="5" spans="1:10" s="27" customFormat="1" ht="18.75" customHeight="1" x14ac:dyDescent="0.3">
      <c r="A5" s="6"/>
      <c r="B5" s="6"/>
      <c r="C5" s="32">
        <v>795584</v>
      </c>
      <c r="D5" s="28"/>
      <c r="E5" s="28"/>
      <c r="F5" s="44"/>
      <c r="G5" s="28"/>
      <c r="H5" s="28"/>
      <c r="I5" s="28">
        <v>824313</v>
      </c>
      <c r="J5" s="6"/>
    </row>
    <row r="6" spans="1:10" ht="18.75" customHeight="1" x14ac:dyDescent="0.25">
      <c r="A6" s="2" t="s">
        <v>108</v>
      </c>
      <c r="B6" s="7">
        <v>37680000</v>
      </c>
      <c r="C6" s="24">
        <v>26222113</v>
      </c>
      <c r="D6" s="24">
        <f>B6-C6</f>
        <v>11457887</v>
      </c>
      <c r="E6" s="24">
        <v>3105168</v>
      </c>
      <c r="F6" s="24">
        <v>3205902</v>
      </c>
      <c r="G6" s="7">
        <v>3272000</v>
      </c>
      <c r="H6" s="7">
        <v>3028750</v>
      </c>
      <c r="I6" s="24">
        <v>35962152</v>
      </c>
      <c r="J6" s="7">
        <v>37584000</v>
      </c>
    </row>
    <row r="7" spans="1:10" x14ac:dyDescent="0.25">
      <c r="A7" s="2"/>
      <c r="B7" s="7"/>
      <c r="C7" s="24"/>
      <c r="D7" s="33"/>
      <c r="E7" s="41"/>
      <c r="F7" s="24"/>
      <c r="G7" s="7"/>
      <c r="H7" s="7"/>
      <c r="I7" s="24"/>
      <c r="J7" s="7"/>
    </row>
    <row r="8" spans="1:10" s="13" customFormat="1" ht="18.75" customHeight="1" x14ac:dyDescent="0.3">
      <c r="A8" s="6" t="s">
        <v>0</v>
      </c>
      <c r="B8" s="12">
        <f t="shared" ref="B8:I8" si="0">SUM(B6:B7)</f>
        <v>37680000</v>
      </c>
      <c r="C8" s="10">
        <f t="shared" si="0"/>
        <v>26222113</v>
      </c>
      <c r="D8" s="10">
        <f t="shared" si="0"/>
        <v>11457887</v>
      </c>
      <c r="E8" s="10">
        <f t="shared" si="0"/>
        <v>3105168</v>
      </c>
      <c r="F8" s="10">
        <f t="shared" si="0"/>
        <v>3205902</v>
      </c>
      <c r="G8" s="36">
        <f t="shared" si="0"/>
        <v>3272000</v>
      </c>
      <c r="H8" s="36">
        <f t="shared" si="0"/>
        <v>3028750</v>
      </c>
      <c r="I8" s="12">
        <f t="shared" si="0"/>
        <v>35962152</v>
      </c>
      <c r="J8" s="12">
        <f t="shared" ref="J8" si="1">SUM(J6:J7)</f>
        <v>37584000</v>
      </c>
    </row>
    <row r="9" spans="1:10" ht="18.75" customHeight="1" x14ac:dyDescent="0.3">
      <c r="A9" s="6"/>
      <c r="B9" s="10"/>
      <c r="C9" s="2"/>
      <c r="D9" s="2"/>
      <c r="E9" s="2"/>
      <c r="F9" s="24"/>
      <c r="G9" s="7"/>
      <c r="H9" s="7"/>
      <c r="I9" s="2"/>
      <c r="J9" s="10"/>
    </row>
    <row r="10" spans="1:10" ht="23.25" x14ac:dyDescent="0.35">
      <c r="A10" s="1" t="s">
        <v>23</v>
      </c>
      <c r="B10" s="7"/>
      <c r="C10" s="2"/>
      <c r="D10" s="2"/>
      <c r="E10" s="2"/>
      <c r="F10" s="24"/>
      <c r="G10" s="7"/>
      <c r="H10" s="7"/>
      <c r="I10" s="2"/>
      <c r="J10" s="7"/>
    </row>
    <row r="11" spans="1:10" s="20" customFormat="1" x14ac:dyDescent="0.25">
      <c r="A11" s="19" t="s">
        <v>3</v>
      </c>
      <c r="B11" s="18">
        <f>B12+B16+B19+B20</f>
        <v>2547000</v>
      </c>
      <c r="C11" s="10">
        <f>C12+C16+C20</f>
        <v>1691971</v>
      </c>
      <c r="D11" s="10">
        <f>D12+D16+D19+D20</f>
        <v>855029</v>
      </c>
      <c r="E11" s="10">
        <f>E12+E16+E19+E20</f>
        <v>59630</v>
      </c>
      <c r="F11" s="10">
        <f>F12+F16+F19+F20</f>
        <v>20014</v>
      </c>
      <c r="G11" s="18">
        <f>G12+G16+G19+G20</f>
        <v>119420</v>
      </c>
      <c r="H11" s="18">
        <f>H12+H16+H19++H20</f>
        <v>64826</v>
      </c>
      <c r="I11" s="45">
        <f>I12+I16+I19+I20</f>
        <v>1956231</v>
      </c>
      <c r="J11" s="18">
        <f>J12+J16+J19+J20</f>
        <v>2547000</v>
      </c>
    </row>
    <row r="12" spans="1:10" x14ac:dyDescent="0.25">
      <c r="A12" s="2" t="s">
        <v>82</v>
      </c>
      <c r="B12" s="7">
        <v>350000</v>
      </c>
      <c r="C12" s="24">
        <v>220219</v>
      </c>
      <c r="D12" s="24">
        <f>B12-C12</f>
        <v>129781</v>
      </c>
      <c r="E12" s="24">
        <f>E13</f>
        <v>20000</v>
      </c>
      <c r="F12" s="24">
        <v>814</v>
      </c>
      <c r="G12" s="7">
        <f>G13+G14+G15</f>
        <v>50220</v>
      </c>
      <c r="H12" s="7">
        <f>H13+H14+H15</f>
        <v>16426</v>
      </c>
      <c r="I12" s="24">
        <f>C12+F12+G12+H12</f>
        <v>287679</v>
      </c>
      <c r="J12" s="7">
        <v>350000</v>
      </c>
    </row>
    <row r="13" spans="1:10" hidden="1" x14ac:dyDescent="0.25">
      <c r="A13" s="2" t="s">
        <v>50</v>
      </c>
      <c r="B13" s="7"/>
      <c r="C13" s="24"/>
      <c r="D13" s="24"/>
      <c r="E13" s="24">
        <v>20000</v>
      </c>
      <c r="F13" s="24"/>
      <c r="G13" s="7">
        <v>20000</v>
      </c>
      <c r="H13" s="7"/>
      <c r="I13" s="24">
        <v>237037</v>
      </c>
      <c r="J13" s="7"/>
    </row>
    <row r="14" spans="1:10" hidden="1" x14ac:dyDescent="0.25">
      <c r="A14" s="2" t="s">
        <v>59</v>
      </c>
      <c r="B14" s="7"/>
      <c r="C14" s="24"/>
      <c r="D14" s="24"/>
      <c r="E14" s="24"/>
      <c r="F14" s="24"/>
      <c r="G14" s="7">
        <v>30000</v>
      </c>
      <c r="H14" s="7">
        <v>15000</v>
      </c>
      <c r="I14" s="24">
        <v>45000</v>
      </c>
      <c r="J14" s="7"/>
    </row>
    <row r="15" spans="1:10" hidden="1" x14ac:dyDescent="0.25">
      <c r="A15" s="2" t="s">
        <v>65</v>
      </c>
      <c r="B15" s="7"/>
      <c r="C15" s="24"/>
      <c r="D15" s="24"/>
      <c r="E15" s="24"/>
      <c r="F15" s="24">
        <v>814</v>
      </c>
      <c r="G15" s="7">
        <v>220</v>
      </c>
      <c r="H15" s="7">
        <v>1426</v>
      </c>
      <c r="I15" s="24">
        <v>5642</v>
      </c>
      <c r="J15" s="7"/>
    </row>
    <row r="16" spans="1:10" x14ac:dyDescent="0.25">
      <c r="A16" s="2" t="s">
        <v>83</v>
      </c>
      <c r="B16" s="15">
        <v>420000</v>
      </c>
      <c r="C16" s="24">
        <v>172800</v>
      </c>
      <c r="D16" s="24">
        <f t="shared" ref="D16:D20" si="2">B16-C16</f>
        <v>247200</v>
      </c>
      <c r="E16" s="24"/>
      <c r="F16" s="24">
        <v>19200</v>
      </c>
      <c r="G16" s="7">
        <v>69200</v>
      </c>
      <c r="H16" s="7">
        <f>H17+H18</f>
        <v>48400</v>
      </c>
      <c r="I16" s="24">
        <f>C16+F16+G16+H16</f>
        <v>309600</v>
      </c>
      <c r="J16" s="15">
        <v>420000</v>
      </c>
    </row>
    <row r="17" spans="1:10" hidden="1" x14ac:dyDescent="0.25">
      <c r="A17" s="2" t="s">
        <v>69</v>
      </c>
      <c r="B17" s="15"/>
      <c r="C17" s="24"/>
      <c r="D17" s="24"/>
      <c r="E17" s="24"/>
      <c r="F17" s="24"/>
      <c r="G17" s="7">
        <v>19200</v>
      </c>
      <c r="H17" s="7">
        <v>38400</v>
      </c>
      <c r="I17" s="24">
        <v>230400</v>
      </c>
      <c r="J17" s="15"/>
    </row>
    <row r="18" spans="1:10" hidden="1" x14ac:dyDescent="0.25">
      <c r="A18" s="2" t="s">
        <v>70</v>
      </c>
      <c r="B18" s="15"/>
      <c r="C18" s="24"/>
      <c r="D18" s="24"/>
      <c r="E18" s="24"/>
      <c r="F18" s="24"/>
      <c r="G18" s="7">
        <v>50000</v>
      </c>
      <c r="H18" s="7">
        <v>10000</v>
      </c>
      <c r="I18" s="24">
        <v>79200</v>
      </c>
      <c r="J18" s="15"/>
    </row>
    <row r="19" spans="1:10" x14ac:dyDescent="0.25">
      <c r="A19" s="2" t="s">
        <v>79</v>
      </c>
      <c r="B19" s="15">
        <v>250000</v>
      </c>
      <c r="C19" s="24"/>
      <c r="D19" s="24">
        <f t="shared" si="2"/>
        <v>250000</v>
      </c>
      <c r="E19" s="24"/>
      <c r="F19" s="24"/>
      <c r="G19" s="7"/>
      <c r="H19" s="7"/>
      <c r="I19" s="24">
        <v>60000</v>
      </c>
      <c r="J19" s="15">
        <v>250000</v>
      </c>
    </row>
    <row r="20" spans="1:10" x14ac:dyDescent="0.25">
      <c r="A20" s="17" t="s">
        <v>84</v>
      </c>
      <c r="B20" s="16">
        <v>1527000</v>
      </c>
      <c r="C20" s="24">
        <v>1298952</v>
      </c>
      <c r="D20" s="33">
        <f t="shared" si="2"/>
        <v>228048</v>
      </c>
      <c r="E20" s="41">
        <v>39630</v>
      </c>
      <c r="F20" s="24"/>
      <c r="G20" s="7"/>
      <c r="H20" s="7"/>
      <c r="I20" s="24">
        <f>C20+F20+G20+H20</f>
        <v>1298952</v>
      </c>
      <c r="J20" s="16">
        <v>1527000</v>
      </c>
    </row>
    <row r="21" spans="1:10" s="20" customFormat="1" x14ac:dyDescent="0.25">
      <c r="A21" s="19" t="s">
        <v>4</v>
      </c>
      <c r="B21" s="18">
        <f t="shared" ref="B21:I21" si="3">B22+B23</f>
        <v>400000</v>
      </c>
      <c r="C21" s="10">
        <f t="shared" si="3"/>
        <v>155385</v>
      </c>
      <c r="D21" s="10">
        <f t="shared" si="3"/>
        <v>244615</v>
      </c>
      <c r="E21" s="10">
        <f t="shared" si="3"/>
        <v>22740</v>
      </c>
      <c r="F21" s="10">
        <f t="shared" si="3"/>
        <v>15004</v>
      </c>
      <c r="G21" s="18">
        <f t="shared" si="3"/>
        <v>22156</v>
      </c>
      <c r="H21" s="18">
        <f t="shared" si="3"/>
        <v>886</v>
      </c>
      <c r="I21" s="45">
        <f t="shared" si="3"/>
        <v>193431</v>
      </c>
      <c r="J21" s="18">
        <f t="shared" ref="J21" si="4">J22+J23</f>
        <v>400000</v>
      </c>
    </row>
    <row r="22" spans="1:10" x14ac:dyDescent="0.25">
      <c r="A22" s="3" t="s">
        <v>86</v>
      </c>
      <c r="B22" s="8">
        <v>300000</v>
      </c>
      <c r="C22" s="24">
        <v>152137</v>
      </c>
      <c r="D22" s="24">
        <f>B22-C22</f>
        <v>147863</v>
      </c>
      <c r="E22" s="24">
        <v>22740</v>
      </c>
      <c r="F22" s="24">
        <v>15004</v>
      </c>
      <c r="G22" s="7">
        <v>22156</v>
      </c>
      <c r="H22" s="7">
        <v>886</v>
      </c>
      <c r="I22" s="24">
        <f>C22+F22+G22+H22</f>
        <v>190183</v>
      </c>
      <c r="J22" s="8">
        <v>300000</v>
      </c>
    </row>
    <row r="23" spans="1:10" x14ac:dyDescent="0.25">
      <c r="A23" s="2" t="s">
        <v>6</v>
      </c>
      <c r="B23" s="7">
        <v>100000</v>
      </c>
      <c r="C23" s="24">
        <v>3248</v>
      </c>
      <c r="D23" s="24">
        <f>B23-C23</f>
        <v>96752</v>
      </c>
      <c r="E23" s="24"/>
      <c r="F23" s="24"/>
      <c r="G23" s="7"/>
      <c r="H23" s="7"/>
      <c r="I23" s="24">
        <f>C23+F23+G23+H23</f>
        <v>3248</v>
      </c>
      <c r="J23" s="7">
        <v>100000</v>
      </c>
    </row>
    <row r="24" spans="1:10" s="20" customFormat="1" x14ac:dyDescent="0.25">
      <c r="A24" s="19" t="s">
        <v>5</v>
      </c>
      <c r="B24" s="18">
        <f t="shared" ref="B24:G24" si="5">B26</f>
        <v>1400000</v>
      </c>
      <c r="C24" s="10">
        <f t="shared" si="5"/>
        <v>452067</v>
      </c>
      <c r="D24" s="10">
        <f t="shared" si="5"/>
        <v>947933</v>
      </c>
      <c r="E24" s="10">
        <f t="shared" si="5"/>
        <v>0</v>
      </c>
      <c r="F24" s="10">
        <f t="shared" si="5"/>
        <v>0</v>
      </c>
      <c r="G24" s="18">
        <f t="shared" si="5"/>
        <v>80055</v>
      </c>
      <c r="H24" s="18">
        <f>H26+H27+H28</f>
        <v>0</v>
      </c>
      <c r="I24" s="45">
        <f>I26</f>
        <v>543722</v>
      </c>
      <c r="J24" s="18">
        <f t="shared" ref="J24" si="6">J26</f>
        <v>1400000</v>
      </c>
    </row>
    <row r="25" spans="1:10" x14ac:dyDescent="0.25">
      <c r="A25" s="11" t="s">
        <v>32</v>
      </c>
      <c r="B25" s="8"/>
      <c r="C25" s="25"/>
      <c r="D25" s="25"/>
      <c r="E25" s="25"/>
      <c r="F25" s="25"/>
      <c r="G25" s="25"/>
      <c r="H25" s="8"/>
      <c r="I25" s="3"/>
      <c r="J25" s="8"/>
    </row>
    <row r="26" spans="1:10" x14ac:dyDescent="0.25">
      <c r="A26" s="4" t="s">
        <v>7</v>
      </c>
      <c r="B26" s="9">
        <v>1400000</v>
      </c>
      <c r="C26" s="26">
        <v>452067</v>
      </c>
      <c r="D26" s="34">
        <f>B26-C26</f>
        <v>947933</v>
      </c>
      <c r="E26" s="34"/>
      <c r="F26" s="30"/>
      <c r="G26" s="30">
        <f>G27+G28</f>
        <v>80055</v>
      </c>
      <c r="H26" s="9"/>
      <c r="I26" s="26">
        <v>543722</v>
      </c>
      <c r="J26" s="9">
        <v>1400000</v>
      </c>
    </row>
    <row r="27" spans="1:10" hidden="1" x14ac:dyDescent="0.25">
      <c r="A27" s="4" t="s">
        <v>62</v>
      </c>
      <c r="B27" s="9"/>
      <c r="C27" s="26"/>
      <c r="D27" s="34"/>
      <c r="E27" s="30"/>
      <c r="F27" s="30"/>
      <c r="G27" s="7">
        <v>64000</v>
      </c>
      <c r="H27" s="7"/>
      <c r="I27" s="2"/>
      <c r="J27" s="9"/>
    </row>
    <row r="28" spans="1:10" hidden="1" x14ac:dyDescent="0.25">
      <c r="A28" s="4" t="s">
        <v>63</v>
      </c>
      <c r="B28" s="9"/>
      <c r="C28" s="26"/>
      <c r="D28" s="34"/>
      <c r="E28" s="30"/>
      <c r="F28" s="30"/>
      <c r="G28" s="7">
        <v>16055</v>
      </c>
      <c r="H28" s="7"/>
      <c r="I28" s="2"/>
      <c r="J28" s="9"/>
    </row>
    <row r="29" spans="1:10" hidden="1" x14ac:dyDescent="0.25">
      <c r="A29" s="4" t="s">
        <v>66</v>
      </c>
      <c r="B29" s="9"/>
      <c r="C29" s="26"/>
      <c r="D29" s="34"/>
      <c r="E29" s="30"/>
      <c r="F29" s="30"/>
      <c r="G29" s="7"/>
      <c r="H29" s="46">
        <v>23900</v>
      </c>
      <c r="I29" s="2"/>
      <c r="J29" s="9"/>
    </row>
    <row r="30" spans="1:10" s="20" customFormat="1" x14ac:dyDescent="0.25">
      <c r="A30" s="19" t="s">
        <v>8</v>
      </c>
      <c r="B30" s="18">
        <f>B31+B33+B34+B36+B37+B40+B41+B42+B43+B44+B45+B48+B52+B53+B54+B60+B66+B71+B78+B79+B83+B84+B85</f>
        <v>26749400</v>
      </c>
      <c r="C30" s="10">
        <f>C31+C33+C34+C36+C37+C40+C41+C42+C43+C44+C45+C48+C52+C53+C54+C60+C66+C71+C78+C79</f>
        <v>17767469</v>
      </c>
      <c r="D30" s="10">
        <f>D31+D33+D34+D36+D37+D40+D41+D42+D43+D44+D45+D48+D52+D53+D54+D60+D66+D71+D78+D79</f>
        <v>8411931</v>
      </c>
      <c r="E30" s="10">
        <f>E31+E33+E34+E36+E37+E40+E41+E42+E43+E44+E45+E48+E52+E53+E54+E60+E66+E71+E78+E79</f>
        <v>1832424.27</v>
      </c>
      <c r="F30" s="10">
        <f>F31+F33+F34+F36+F37+F40+F41+F42+F43+F44+F45+F48+F52+F53+F54+F60+F66+F71+F78+F80</f>
        <v>2159854</v>
      </c>
      <c r="G30" s="18">
        <f>G31+G33+G34+G36+G37+G40+G41+G42+G43+G44+G45+G48+G52+G53+G54+G60+G66+G71+G78+G79</f>
        <v>2018967</v>
      </c>
      <c r="H30" s="18">
        <f>H31+H33+H34+H36+H37+H40+H41+H42+H43+H44+H45+H48+H52+H53+H54+H60+H66+H71+H78+H79</f>
        <v>3555753.75</v>
      </c>
      <c r="I30" s="45">
        <f>I31+I33+I34+I36+I37+I40+I41+I42+I43+I44+I45+I48+I52+I53+I54+I60+I66+I71+I78+I79</f>
        <v>25373458.75</v>
      </c>
      <c r="J30" s="18">
        <f>J31+J33+J34+J36+J37+J40+J41+J42+J43+J44+J45+J48+J52+J53+J54+J60+J66+J71+J78+J79+J83+J84+J85</f>
        <v>26769400</v>
      </c>
    </row>
    <row r="31" spans="1:10" x14ac:dyDescent="0.25">
      <c r="A31" s="2" t="s">
        <v>35</v>
      </c>
      <c r="B31" s="7">
        <v>380000</v>
      </c>
      <c r="C31" s="24"/>
      <c r="D31" s="24">
        <f>B31-C31</f>
        <v>380000</v>
      </c>
      <c r="E31" s="24"/>
      <c r="F31" s="24"/>
      <c r="G31" s="7">
        <v>60000</v>
      </c>
      <c r="H31" s="7"/>
      <c r="I31" s="24">
        <f>C31+F31+G31+H31</f>
        <v>60000</v>
      </c>
      <c r="J31" s="7">
        <v>380000</v>
      </c>
    </row>
    <row r="32" spans="1:10" x14ac:dyDescent="0.25">
      <c r="A32" s="3" t="s">
        <v>34</v>
      </c>
      <c r="B32" s="8"/>
      <c r="C32" s="25"/>
      <c r="D32" s="25"/>
      <c r="E32" s="25"/>
      <c r="F32" s="25"/>
      <c r="G32" s="25"/>
      <c r="H32" s="8"/>
      <c r="I32" s="3"/>
      <c r="J32" s="8"/>
    </row>
    <row r="33" spans="1:10" x14ac:dyDescent="0.25">
      <c r="A33" s="4" t="s">
        <v>33</v>
      </c>
      <c r="B33" s="9">
        <v>200000</v>
      </c>
      <c r="C33" s="26">
        <v>272250</v>
      </c>
      <c r="D33" s="34">
        <f>B33-C33</f>
        <v>-72250</v>
      </c>
      <c r="E33" s="30">
        <v>35040</v>
      </c>
      <c r="F33" s="26">
        <v>21560</v>
      </c>
      <c r="G33" s="26">
        <v>24360</v>
      </c>
      <c r="H33" s="9"/>
      <c r="I33" s="26">
        <f>C33+F33+G33+H33</f>
        <v>318170</v>
      </c>
      <c r="J33" s="9">
        <v>200000</v>
      </c>
    </row>
    <row r="34" spans="1:10" x14ac:dyDescent="0.25">
      <c r="A34" s="2" t="s">
        <v>89</v>
      </c>
      <c r="B34" s="7">
        <v>200000</v>
      </c>
      <c r="C34" s="26">
        <v>89277</v>
      </c>
      <c r="D34" s="24">
        <f>B34-C34</f>
        <v>110723</v>
      </c>
      <c r="E34" s="24">
        <f>E35</f>
        <v>0</v>
      </c>
      <c r="F34" s="24">
        <f>F35</f>
        <v>55550</v>
      </c>
      <c r="G34" s="7">
        <f>G35</f>
        <v>0</v>
      </c>
      <c r="H34" s="46">
        <f>H35</f>
        <v>74176</v>
      </c>
      <c r="I34" s="24">
        <v>207403</v>
      </c>
      <c r="J34" s="7">
        <v>200000</v>
      </c>
    </row>
    <row r="35" spans="1:10" hidden="1" x14ac:dyDescent="0.25">
      <c r="A35" s="2" t="s">
        <v>43</v>
      </c>
      <c r="B35" s="7"/>
      <c r="C35" s="26"/>
      <c r="D35" s="24"/>
      <c r="E35" s="24"/>
      <c r="F35" s="24">
        <v>55550</v>
      </c>
      <c r="G35" s="7"/>
      <c r="H35" s="46">
        <v>74176</v>
      </c>
      <c r="I35" s="2"/>
      <c r="J35" s="7"/>
    </row>
    <row r="36" spans="1:10" x14ac:dyDescent="0.25">
      <c r="A36" s="2" t="s">
        <v>9</v>
      </c>
      <c r="B36" s="7">
        <v>200000</v>
      </c>
      <c r="C36" s="26">
        <v>173185</v>
      </c>
      <c r="D36" s="33">
        <f t="shared" ref="D36:D79" si="7">B36-C36</f>
        <v>26815</v>
      </c>
      <c r="E36" s="41">
        <v>61560</v>
      </c>
      <c r="F36" s="24"/>
      <c r="G36" s="7">
        <v>3900</v>
      </c>
      <c r="H36" s="46">
        <v>15000</v>
      </c>
      <c r="I36" s="24">
        <f t="shared" ref="I36:I45" si="8">C36+F36+G36+H36</f>
        <v>192085</v>
      </c>
      <c r="J36" s="7">
        <v>200000</v>
      </c>
    </row>
    <row r="37" spans="1:10" x14ac:dyDescent="0.25">
      <c r="A37" s="2" t="s">
        <v>10</v>
      </c>
      <c r="B37" s="15">
        <v>120000</v>
      </c>
      <c r="C37" s="26">
        <v>30000</v>
      </c>
      <c r="D37" s="24">
        <f t="shared" si="7"/>
        <v>90000</v>
      </c>
      <c r="E37" s="24"/>
      <c r="F37" s="24"/>
      <c r="G37" s="7"/>
      <c r="H37" s="46">
        <f>H38+H39</f>
        <v>190000</v>
      </c>
      <c r="I37" s="24">
        <v>120000</v>
      </c>
      <c r="J37" s="15">
        <v>140000</v>
      </c>
    </row>
    <row r="38" spans="1:10" hidden="1" x14ac:dyDescent="0.25">
      <c r="A38" s="2" t="s">
        <v>72</v>
      </c>
      <c r="B38" s="15"/>
      <c r="C38" s="26"/>
      <c r="D38" s="24"/>
      <c r="E38" s="24"/>
      <c r="F38" s="24"/>
      <c r="G38" s="7"/>
      <c r="H38" s="46">
        <v>100000</v>
      </c>
      <c r="I38" s="24">
        <v>130000</v>
      </c>
      <c r="J38" s="15"/>
    </row>
    <row r="39" spans="1:10" hidden="1" x14ac:dyDescent="0.25">
      <c r="A39" s="2" t="s">
        <v>73</v>
      </c>
      <c r="B39" s="15"/>
      <c r="C39" s="26"/>
      <c r="D39" s="24"/>
      <c r="E39" s="24"/>
      <c r="F39" s="24"/>
      <c r="G39" s="7"/>
      <c r="H39" s="46">
        <v>90000</v>
      </c>
      <c r="I39" s="24">
        <v>90000</v>
      </c>
      <c r="J39" s="15"/>
    </row>
    <row r="40" spans="1:10" x14ac:dyDescent="0.25">
      <c r="A40" s="2" t="s">
        <v>91</v>
      </c>
      <c r="B40" s="15">
        <v>130000</v>
      </c>
      <c r="C40" s="26">
        <v>30000</v>
      </c>
      <c r="D40" s="24">
        <f t="shared" si="7"/>
        <v>100000</v>
      </c>
      <c r="E40" s="24"/>
      <c r="F40" s="24"/>
      <c r="G40" s="7"/>
      <c r="H40" s="7">
        <v>94668</v>
      </c>
      <c r="I40" s="24">
        <f t="shared" si="8"/>
        <v>124668</v>
      </c>
      <c r="J40" s="15">
        <v>130000</v>
      </c>
    </row>
    <row r="41" spans="1:10" x14ac:dyDescent="0.25">
      <c r="A41" s="2" t="s">
        <v>11</v>
      </c>
      <c r="B41" s="15">
        <v>600000</v>
      </c>
      <c r="C41" s="26">
        <v>584849</v>
      </c>
      <c r="D41" s="33">
        <f t="shared" si="7"/>
        <v>15151</v>
      </c>
      <c r="E41" s="41">
        <v>130714</v>
      </c>
      <c r="F41" s="24"/>
      <c r="G41" s="7">
        <v>16878</v>
      </c>
      <c r="H41" s="7">
        <v>87168</v>
      </c>
      <c r="I41" s="24">
        <f t="shared" si="8"/>
        <v>688895</v>
      </c>
      <c r="J41" s="15">
        <v>600000</v>
      </c>
    </row>
    <row r="42" spans="1:10" x14ac:dyDescent="0.25">
      <c r="A42" s="2" t="s">
        <v>85</v>
      </c>
      <c r="B42" s="15">
        <v>12036000</v>
      </c>
      <c r="C42" s="26">
        <v>9130204</v>
      </c>
      <c r="D42" s="24">
        <f t="shared" si="7"/>
        <v>2905796</v>
      </c>
      <c r="E42" s="24">
        <v>1007147</v>
      </c>
      <c r="F42" s="24">
        <v>958878</v>
      </c>
      <c r="G42" s="7">
        <v>1089307</v>
      </c>
      <c r="H42" s="7">
        <v>1134261</v>
      </c>
      <c r="I42" s="24">
        <f t="shared" si="8"/>
        <v>12312650</v>
      </c>
      <c r="J42" s="15">
        <v>12036000</v>
      </c>
    </row>
    <row r="43" spans="1:10" x14ac:dyDescent="0.25">
      <c r="A43" s="2" t="s">
        <v>13</v>
      </c>
      <c r="B43" s="15">
        <v>3173400</v>
      </c>
      <c r="C43" s="26">
        <v>1523732</v>
      </c>
      <c r="D43" s="24">
        <f t="shared" si="7"/>
        <v>1649668</v>
      </c>
      <c r="E43" s="24">
        <v>26000</v>
      </c>
      <c r="F43" s="24">
        <v>317500</v>
      </c>
      <c r="G43" s="7">
        <v>347490</v>
      </c>
      <c r="H43" s="7">
        <v>643000</v>
      </c>
      <c r="I43" s="24">
        <f t="shared" si="8"/>
        <v>2831722</v>
      </c>
      <c r="J43" s="15">
        <v>3173400</v>
      </c>
    </row>
    <row r="44" spans="1:10" x14ac:dyDescent="0.25">
      <c r="A44" s="2" t="s">
        <v>14</v>
      </c>
      <c r="B44" s="15">
        <v>4450000</v>
      </c>
      <c r="C44" s="26">
        <v>3221528</v>
      </c>
      <c r="D44" s="24">
        <f t="shared" si="7"/>
        <v>1228472</v>
      </c>
      <c r="E44" s="24">
        <v>276114</v>
      </c>
      <c r="F44" s="24">
        <v>333351</v>
      </c>
      <c r="G44" s="7">
        <v>208560</v>
      </c>
      <c r="H44" s="7">
        <v>456895</v>
      </c>
      <c r="I44" s="24">
        <f t="shared" si="8"/>
        <v>4220334</v>
      </c>
      <c r="J44" s="15">
        <v>4450000</v>
      </c>
    </row>
    <row r="45" spans="1:10" x14ac:dyDescent="0.25">
      <c r="A45" s="2" t="s">
        <v>15</v>
      </c>
      <c r="B45" s="15">
        <v>350000</v>
      </c>
      <c r="C45" s="26">
        <v>307353</v>
      </c>
      <c r="D45" s="33">
        <f t="shared" si="7"/>
        <v>42647</v>
      </c>
      <c r="E45" s="41">
        <f>E46+E47</f>
        <v>152446</v>
      </c>
      <c r="F45" s="24">
        <f>F46</f>
        <v>33340</v>
      </c>
      <c r="G45" s="7">
        <f>G46+G47</f>
        <v>0</v>
      </c>
      <c r="H45" s="7">
        <f>H46+H47</f>
        <v>0</v>
      </c>
      <c r="I45" s="24">
        <f t="shared" si="8"/>
        <v>340693</v>
      </c>
      <c r="J45" s="15">
        <v>350000</v>
      </c>
    </row>
    <row r="46" spans="1:10" hidden="1" x14ac:dyDescent="0.25">
      <c r="A46" s="2" t="s">
        <v>44</v>
      </c>
      <c r="B46" s="15"/>
      <c r="C46" s="26"/>
      <c r="D46" s="33"/>
      <c r="E46" s="33"/>
      <c r="F46" s="24">
        <v>33340</v>
      </c>
      <c r="G46" s="7"/>
      <c r="H46" s="7"/>
      <c r="I46" s="2"/>
      <c r="J46" s="15"/>
    </row>
    <row r="47" spans="1:10" hidden="1" x14ac:dyDescent="0.25">
      <c r="A47" s="2" t="s">
        <v>52</v>
      </c>
      <c r="B47" s="15"/>
      <c r="C47" s="26"/>
      <c r="D47" s="33"/>
      <c r="E47" s="41">
        <v>152446</v>
      </c>
      <c r="F47" s="24"/>
      <c r="G47" s="7"/>
      <c r="H47" s="7"/>
      <c r="I47" s="2"/>
      <c r="J47" s="15"/>
    </row>
    <row r="48" spans="1:10" x14ac:dyDescent="0.25">
      <c r="A48" s="2" t="s">
        <v>16</v>
      </c>
      <c r="B48" s="15">
        <v>70000</v>
      </c>
      <c r="C48" s="26">
        <v>40541</v>
      </c>
      <c r="D48" s="24">
        <f t="shared" si="7"/>
        <v>29459</v>
      </c>
      <c r="E48" s="24">
        <f>E49+E50</f>
        <v>10650</v>
      </c>
      <c r="F48" s="24">
        <f>F49+F50</f>
        <v>5970</v>
      </c>
      <c r="G48" s="7">
        <f>G49+G50</f>
        <v>800</v>
      </c>
      <c r="H48" s="7">
        <f>H49+H50+H51</f>
        <v>18152</v>
      </c>
      <c r="I48" s="24">
        <f>C48+F48+G48+H48</f>
        <v>65463</v>
      </c>
      <c r="J48" s="15">
        <v>70000</v>
      </c>
    </row>
    <row r="49" spans="1:10" hidden="1" x14ac:dyDescent="0.25">
      <c r="A49" s="2" t="s">
        <v>38</v>
      </c>
      <c r="B49" s="15"/>
      <c r="C49" s="26"/>
      <c r="D49" s="24"/>
      <c r="E49" s="24">
        <v>10650</v>
      </c>
      <c r="F49" s="24">
        <v>3100</v>
      </c>
      <c r="G49" s="7">
        <v>800</v>
      </c>
      <c r="H49" s="46">
        <v>6800</v>
      </c>
      <c r="I49" s="47">
        <v>51241</v>
      </c>
      <c r="J49" s="15"/>
    </row>
    <row r="50" spans="1:10" hidden="1" x14ac:dyDescent="0.25">
      <c r="A50" s="2" t="s">
        <v>57</v>
      </c>
      <c r="B50" s="15"/>
      <c r="C50" s="26"/>
      <c r="D50" s="24"/>
      <c r="E50" s="24"/>
      <c r="F50" s="24">
        <v>2870</v>
      </c>
      <c r="G50" s="7"/>
      <c r="H50" s="7"/>
      <c r="I50" s="47">
        <v>2870</v>
      </c>
      <c r="J50" s="15"/>
    </row>
    <row r="51" spans="1:10" hidden="1" x14ac:dyDescent="0.25">
      <c r="A51" s="2" t="s">
        <v>68</v>
      </c>
      <c r="B51" s="15"/>
      <c r="C51" s="26"/>
      <c r="D51" s="24"/>
      <c r="E51" s="24"/>
      <c r="F51" s="24"/>
      <c r="G51" s="7"/>
      <c r="H51" s="46">
        <v>11352</v>
      </c>
      <c r="I51" s="7">
        <v>11352</v>
      </c>
      <c r="J51" s="15"/>
    </row>
    <row r="52" spans="1:10" x14ac:dyDescent="0.25">
      <c r="A52" s="2" t="s">
        <v>17</v>
      </c>
      <c r="B52" s="15">
        <v>1070000</v>
      </c>
      <c r="C52" s="26">
        <v>946593</v>
      </c>
      <c r="D52" s="24">
        <f t="shared" si="7"/>
        <v>123407</v>
      </c>
      <c r="E52" s="24">
        <v>61279</v>
      </c>
      <c r="F52" s="24">
        <v>131346</v>
      </c>
      <c r="G52" s="7">
        <v>67287</v>
      </c>
      <c r="H52" s="7">
        <v>153020</v>
      </c>
      <c r="I52" s="24">
        <f>C52+F52+G52+H52</f>
        <v>1298246</v>
      </c>
      <c r="J52" s="15">
        <v>1070000</v>
      </c>
    </row>
    <row r="53" spans="1:10" x14ac:dyDescent="0.25">
      <c r="A53" s="2" t="s">
        <v>18</v>
      </c>
      <c r="B53" s="15">
        <v>200000</v>
      </c>
      <c r="C53" s="26">
        <v>91668</v>
      </c>
      <c r="D53" s="24">
        <f t="shared" si="7"/>
        <v>108332</v>
      </c>
      <c r="E53" s="24">
        <v>8002</v>
      </c>
      <c r="F53" s="24">
        <v>8002</v>
      </c>
      <c r="G53" s="7">
        <v>7189</v>
      </c>
      <c r="H53" s="46">
        <v>7732</v>
      </c>
      <c r="I53" s="24">
        <f>C53+F53+G53+H53</f>
        <v>114591</v>
      </c>
      <c r="J53" s="15">
        <v>200000</v>
      </c>
    </row>
    <row r="54" spans="1:10" x14ac:dyDescent="0.25">
      <c r="A54" s="2" t="s">
        <v>90</v>
      </c>
      <c r="B54" s="15">
        <v>140000</v>
      </c>
      <c r="C54" s="26">
        <v>22695</v>
      </c>
      <c r="D54" s="24">
        <f t="shared" si="7"/>
        <v>117305</v>
      </c>
      <c r="E54" s="24">
        <f>E55+E56+E57+E58</f>
        <v>5345</v>
      </c>
      <c r="F54" s="24">
        <f>F55+F56+F57+F58</f>
        <v>14096</v>
      </c>
      <c r="G54" s="7">
        <f>G55+G56+G57+G58</f>
        <v>12195</v>
      </c>
      <c r="H54" s="7">
        <f>H55+H56+H57+H58+H59</f>
        <v>68029</v>
      </c>
      <c r="I54" s="24">
        <v>88000</v>
      </c>
      <c r="J54" s="15">
        <v>140000</v>
      </c>
    </row>
    <row r="55" spans="1:10" hidden="1" x14ac:dyDescent="0.25">
      <c r="A55" s="2" t="s">
        <v>37</v>
      </c>
      <c r="B55" s="15"/>
      <c r="C55" s="26"/>
      <c r="D55" s="24"/>
      <c r="E55" s="24">
        <v>3000</v>
      </c>
      <c r="F55" s="24">
        <v>3000</v>
      </c>
      <c r="G55" s="7">
        <v>1500</v>
      </c>
      <c r="H55" s="7">
        <v>1500</v>
      </c>
      <c r="I55" s="7">
        <v>18000</v>
      </c>
      <c r="J55" s="15"/>
    </row>
    <row r="56" spans="1:10" hidden="1" x14ac:dyDescent="0.25">
      <c r="A56" s="2" t="s">
        <v>39</v>
      </c>
      <c r="B56" s="15"/>
      <c r="C56" s="26"/>
      <c r="D56" s="24"/>
      <c r="E56" s="24"/>
      <c r="F56" s="24">
        <v>4041</v>
      </c>
      <c r="G56" s="7"/>
      <c r="H56" s="7"/>
      <c r="I56" s="7">
        <v>12428</v>
      </c>
      <c r="J56" s="15"/>
    </row>
    <row r="57" spans="1:10" hidden="1" x14ac:dyDescent="0.25">
      <c r="A57" s="2" t="s">
        <v>40</v>
      </c>
      <c r="B57" s="15"/>
      <c r="C57" s="26"/>
      <c r="D57" s="24"/>
      <c r="E57" s="24"/>
      <c r="F57" s="24">
        <v>5970</v>
      </c>
      <c r="G57" s="7">
        <v>9150</v>
      </c>
      <c r="H57" s="46">
        <v>3550</v>
      </c>
      <c r="I57" s="7">
        <v>18670</v>
      </c>
      <c r="J57" s="15"/>
    </row>
    <row r="58" spans="1:10" hidden="1" x14ac:dyDescent="0.25">
      <c r="A58" s="2" t="s">
        <v>41</v>
      </c>
      <c r="B58" s="15"/>
      <c r="C58" s="26"/>
      <c r="D58" s="24"/>
      <c r="E58" s="24">
        <v>2345</v>
      </c>
      <c r="F58" s="24">
        <v>1085</v>
      </c>
      <c r="G58" s="7">
        <v>1545</v>
      </c>
      <c r="H58" s="46">
        <v>3025</v>
      </c>
      <c r="I58" s="7">
        <v>26765</v>
      </c>
      <c r="J58" s="15"/>
    </row>
    <row r="59" spans="1:10" hidden="1" x14ac:dyDescent="0.25">
      <c r="A59" s="2" t="s">
        <v>71</v>
      </c>
      <c r="B59" s="15"/>
      <c r="C59" s="26"/>
      <c r="D59" s="24"/>
      <c r="E59" s="24"/>
      <c r="F59" s="24"/>
      <c r="G59" s="7"/>
      <c r="H59" s="46">
        <v>59954</v>
      </c>
      <c r="I59" s="7">
        <v>59954</v>
      </c>
      <c r="J59" s="15"/>
    </row>
    <row r="60" spans="1:10" x14ac:dyDescent="0.25">
      <c r="A60" s="2" t="s">
        <v>19</v>
      </c>
      <c r="B60" s="15">
        <v>860000</v>
      </c>
      <c r="C60" s="26">
        <v>323896</v>
      </c>
      <c r="D60" s="24">
        <f t="shared" si="7"/>
        <v>536104</v>
      </c>
      <c r="E60" s="24">
        <f>E61+E62+E63+E64</f>
        <v>10859</v>
      </c>
      <c r="F60" s="24">
        <f>F61+F62+F63</f>
        <v>24400</v>
      </c>
      <c r="G60" s="7">
        <v>42771</v>
      </c>
      <c r="H60" s="7">
        <f>H61+H62+H63+H64</f>
        <v>298000</v>
      </c>
      <c r="I60" s="24">
        <v>717730</v>
      </c>
      <c r="J60" s="15">
        <v>860000</v>
      </c>
    </row>
    <row r="61" spans="1:10" hidden="1" x14ac:dyDescent="0.25">
      <c r="A61" s="2" t="s">
        <v>76</v>
      </c>
      <c r="B61" s="15"/>
      <c r="C61" s="26"/>
      <c r="D61" s="24"/>
      <c r="E61" s="24"/>
      <c r="F61" s="24">
        <v>400</v>
      </c>
      <c r="G61" s="7"/>
      <c r="H61" s="7"/>
      <c r="I61" s="7">
        <v>14695</v>
      </c>
      <c r="J61" s="15"/>
    </row>
    <row r="62" spans="1:10" hidden="1" x14ac:dyDescent="0.25">
      <c r="A62" s="2" t="s">
        <v>47</v>
      </c>
      <c r="B62" s="15"/>
      <c r="C62" s="26"/>
      <c r="D62" s="24"/>
      <c r="E62" s="24">
        <v>981</v>
      </c>
      <c r="F62" s="24">
        <v>24000</v>
      </c>
      <c r="G62" s="7">
        <v>24000</v>
      </c>
      <c r="H62" s="7">
        <v>288000</v>
      </c>
      <c r="I62" s="7">
        <v>367970</v>
      </c>
      <c r="J62" s="15"/>
    </row>
    <row r="63" spans="1:10" hidden="1" x14ac:dyDescent="0.25">
      <c r="A63" s="2" t="s">
        <v>48</v>
      </c>
      <c r="B63" s="15"/>
      <c r="C63" s="26">
        <v>119751</v>
      </c>
      <c r="D63" s="24"/>
      <c r="E63" s="24"/>
      <c r="F63" s="24"/>
      <c r="G63" s="7">
        <v>6500</v>
      </c>
      <c r="H63" s="7">
        <v>10000</v>
      </c>
      <c r="I63" s="7">
        <v>168522</v>
      </c>
      <c r="J63" s="15"/>
    </row>
    <row r="64" spans="1:10" hidden="1" x14ac:dyDescent="0.25">
      <c r="A64" s="2" t="s">
        <v>53</v>
      </c>
      <c r="B64" s="15"/>
      <c r="C64" s="26"/>
      <c r="D64" s="24"/>
      <c r="E64" s="24">
        <v>9878</v>
      </c>
      <c r="F64" s="24"/>
      <c r="G64" s="7"/>
      <c r="H64" s="7"/>
      <c r="I64" s="7">
        <v>78888</v>
      </c>
      <c r="J64" s="15"/>
    </row>
    <row r="65" spans="1:10" hidden="1" x14ac:dyDescent="0.25">
      <c r="A65" s="2" t="s">
        <v>77</v>
      </c>
      <c r="B65" s="15"/>
      <c r="C65" s="26"/>
      <c r="D65" s="24"/>
      <c r="E65" s="24"/>
      <c r="F65" s="24"/>
      <c r="G65" s="7"/>
      <c r="H65" s="7"/>
      <c r="I65" s="7">
        <v>69457</v>
      </c>
      <c r="J65" s="15"/>
    </row>
    <row r="66" spans="1:10" x14ac:dyDescent="0.25">
      <c r="A66" s="2" t="s">
        <v>20</v>
      </c>
      <c r="B66" s="15">
        <v>530000</v>
      </c>
      <c r="C66" s="26">
        <v>429072</v>
      </c>
      <c r="D66" s="33">
        <f t="shared" si="7"/>
        <v>100928</v>
      </c>
      <c r="E66" s="41">
        <f>E67+E68+E69</f>
        <v>25390</v>
      </c>
      <c r="F66" s="24">
        <f>F67+F68</f>
        <v>12393</v>
      </c>
      <c r="G66" s="7">
        <f>G67+G68+G69+G70</f>
        <v>36201</v>
      </c>
      <c r="H66" s="7">
        <f>H67+H68+H69+H70</f>
        <v>53735</v>
      </c>
      <c r="I66" s="24">
        <v>570594</v>
      </c>
      <c r="J66" s="15">
        <v>530000</v>
      </c>
    </row>
    <row r="67" spans="1:10" hidden="1" x14ac:dyDescent="0.25">
      <c r="A67" s="2" t="s">
        <v>45</v>
      </c>
      <c r="B67" s="15"/>
      <c r="C67" s="26"/>
      <c r="D67" s="33"/>
      <c r="E67" s="41">
        <v>16850</v>
      </c>
      <c r="F67" s="24">
        <v>7893</v>
      </c>
      <c r="G67" s="7">
        <v>22662</v>
      </c>
      <c r="H67" s="46">
        <v>19097</v>
      </c>
      <c r="I67" s="7">
        <v>164107</v>
      </c>
      <c r="J67" s="15"/>
    </row>
    <row r="68" spans="1:10" hidden="1" x14ac:dyDescent="0.25">
      <c r="A68" s="2" t="s">
        <v>55</v>
      </c>
      <c r="B68" s="15"/>
      <c r="C68" s="26"/>
      <c r="D68" s="33"/>
      <c r="E68" s="41">
        <v>8450</v>
      </c>
      <c r="F68" s="24">
        <v>4500</v>
      </c>
      <c r="G68" s="7">
        <v>8717</v>
      </c>
      <c r="H68" s="46">
        <v>11480</v>
      </c>
      <c r="I68" s="7">
        <v>334944</v>
      </c>
      <c r="J68" s="15"/>
    </row>
    <row r="69" spans="1:10" hidden="1" x14ac:dyDescent="0.25">
      <c r="A69" s="2" t="s">
        <v>54</v>
      </c>
      <c r="B69" s="15"/>
      <c r="C69" s="26"/>
      <c r="D69" s="33"/>
      <c r="E69" s="41">
        <v>90</v>
      </c>
      <c r="F69" s="24">
        <v>4370</v>
      </c>
      <c r="G69" s="7">
        <v>1702</v>
      </c>
      <c r="H69" s="46">
        <v>23158</v>
      </c>
      <c r="I69" s="7">
        <v>29230</v>
      </c>
      <c r="J69" s="15"/>
    </row>
    <row r="70" spans="1:10" hidden="1" x14ac:dyDescent="0.25">
      <c r="A70" s="2" t="s">
        <v>64</v>
      </c>
      <c r="B70" s="15"/>
      <c r="C70" s="26"/>
      <c r="D70" s="33"/>
      <c r="E70" s="41"/>
      <c r="F70" s="24"/>
      <c r="G70" s="7">
        <v>3120</v>
      </c>
      <c r="H70" s="7"/>
      <c r="I70" s="7">
        <v>3120</v>
      </c>
      <c r="J70" s="15"/>
    </row>
    <row r="71" spans="1:10" x14ac:dyDescent="0.25">
      <c r="A71" s="2" t="s">
        <v>21</v>
      </c>
      <c r="B71" s="7">
        <v>900000</v>
      </c>
      <c r="C71" s="26">
        <v>280393</v>
      </c>
      <c r="D71" s="24">
        <f t="shared" si="7"/>
        <v>619607</v>
      </c>
      <c r="E71" s="24">
        <f>E72+E73+E74+E75</f>
        <v>9880</v>
      </c>
      <c r="F71" s="24">
        <f>F72+F73+F74+F75</f>
        <v>217526</v>
      </c>
      <c r="G71" s="7">
        <f>G72+G73+G74+G75+G76</f>
        <v>64565</v>
      </c>
      <c r="H71" s="7">
        <f>H72+H73+H74+H75+H76+H77</f>
        <v>198818</v>
      </c>
      <c r="I71" s="24">
        <v>701302</v>
      </c>
      <c r="J71" s="7">
        <v>900000</v>
      </c>
    </row>
    <row r="72" spans="1:10" hidden="1" x14ac:dyDescent="0.25">
      <c r="A72" s="2" t="s">
        <v>42</v>
      </c>
      <c r="B72" s="7"/>
      <c r="C72" s="26"/>
      <c r="D72" s="24"/>
      <c r="E72" s="24"/>
      <c r="F72" s="24">
        <v>35746</v>
      </c>
      <c r="G72" s="7">
        <v>17025</v>
      </c>
      <c r="H72" s="46">
        <v>59166</v>
      </c>
      <c r="I72" s="7">
        <v>334392</v>
      </c>
      <c r="J72" s="7"/>
    </row>
    <row r="73" spans="1:10" hidden="1" x14ac:dyDescent="0.25">
      <c r="A73" s="2" t="s">
        <v>51</v>
      </c>
      <c r="B73" s="7"/>
      <c r="C73" s="26"/>
      <c r="D73" s="24"/>
      <c r="E73" s="24">
        <v>9880</v>
      </c>
      <c r="F73" s="24">
        <v>30660</v>
      </c>
      <c r="G73" s="7">
        <v>4940</v>
      </c>
      <c r="H73" s="7">
        <v>9880</v>
      </c>
      <c r="I73" s="7">
        <v>89940</v>
      </c>
      <c r="J73" s="7"/>
    </row>
    <row r="74" spans="1:10" hidden="1" x14ac:dyDescent="0.25">
      <c r="A74" s="2" t="s">
        <v>46</v>
      </c>
      <c r="B74" s="7"/>
      <c r="C74" s="26"/>
      <c r="D74" s="24"/>
      <c r="E74" s="24"/>
      <c r="F74" s="24">
        <v>55620</v>
      </c>
      <c r="G74" s="7"/>
      <c r="H74" s="7"/>
      <c r="I74" s="7">
        <v>55620</v>
      </c>
      <c r="J74" s="7"/>
    </row>
    <row r="75" spans="1:10" hidden="1" x14ac:dyDescent="0.25">
      <c r="A75" s="2" t="s">
        <v>60</v>
      </c>
      <c r="B75" s="7"/>
      <c r="C75" s="26"/>
      <c r="D75" s="24"/>
      <c r="E75" s="24"/>
      <c r="F75" s="24">
        <v>95500</v>
      </c>
      <c r="G75" s="7">
        <v>21600</v>
      </c>
      <c r="H75" s="46">
        <v>57500</v>
      </c>
      <c r="I75" s="7">
        <v>174600</v>
      </c>
      <c r="J75" s="7"/>
    </row>
    <row r="76" spans="1:10" hidden="1" x14ac:dyDescent="0.25">
      <c r="A76" s="2" t="s">
        <v>61</v>
      </c>
      <c r="B76" s="7"/>
      <c r="C76" s="26"/>
      <c r="D76" s="24"/>
      <c r="E76" s="24"/>
      <c r="F76" s="24"/>
      <c r="G76" s="7">
        <v>21000</v>
      </c>
      <c r="H76" s="7"/>
      <c r="I76" s="7">
        <v>66000</v>
      </c>
      <c r="J76" s="7"/>
    </row>
    <row r="77" spans="1:10" hidden="1" x14ac:dyDescent="0.25">
      <c r="A77" s="2" t="s">
        <v>67</v>
      </c>
      <c r="B77" s="7"/>
      <c r="C77" s="26"/>
      <c r="D77" s="24"/>
      <c r="E77" s="24"/>
      <c r="F77" s="24"/>
      <c r="G77" s="7"/>
      <c r="H77" s="46">
        <v>72272</v>
      </c>
      <c r="I77" s="7">
        <v>40750</v>
      </c>
      <c r="J77" s="7"/>
    </row>
    <row r="78" spans="1:10" x14ac:dyDescent="0.25">
      <c r="A78" s="2" t="s">
        <v>22</v>
      </c>
      <c r="B78" s="15">
        <v>270000</v>
      </c>
      <c r="C78" s="26">
        <v>72063</v>
      </c>
      <c r="D78" s="24">
        <f t="shared" si="7"/>
        <v>197937</v>
      </c>
      <c r="E78" s="24">
        <v>856</v>
      </c>
      <c r="F78" s="24">
        <v>6290</v>
      </c>
      <c r="G78" s="7">
        <v>16951</v>
      </c>
      <c r="H78" s="46">
        <v>20687</v>
      </c>
      <c r="I78" s="24">
        <f>C78+F78+G78+H78</f>
        <v>115991</v>
      </c>
      <c r="J78" s="15">
        <v>270000</v>
      </c>
    </row>
    <row r="79" spans="1:10" x14ac:dyDescent="0.25">
      <c r="A79" s="2" t="s">
        <v>80</v>
      </c>
      <c r="B79" s="7">
        <v>300000</v>
      </c>
      <c r="C79" s="26">
        <v>198170</v>
      </c>
      <c r="D79" s="33">
        <f t="shared" si="7"/>
        <v>101830</v>
      </c>
      <c r="E79" s="41">
        <f>E80+E81+E82</f>
        <v>11142.27</v>
      </c>
      <c r="F79" s="24">
        <f>F80+F81+F82</f>
        <v>23826</v>
      </c>
      <c r="G79" s="7">
        <f>G80+G81+G82</f>
        <v>20513</v>
      </c>
      <c r="H79" s="7">
        <f>H80+H81+H82</f>
        <v>42412.75</v>
      </c>
      <c r="I79" s="24">
        <f>C79+F79+G79+H79</f>
        <v>284921.75</v>
      </c>
      <c r="J79" s="7">
        <v>300000</v>
      </c>
    </row>
    <row r="80" spans="1:10" hidden="1" x14ac:dyDescent="0.25">
      <c r="A80" s="4" t="s">
        <v>31</v>
      </c>
      <c r="B80" s="9"/>
      <c r="C80" s="26"/>
      <c r="D80" s="33"/>
      <c r="E80" s="41">
        <v>7557.27</v>
      </c>
      <c r="F80" s="24">
        <v>19652</v>
      </c>
      <c r="G80" s="7">
        <v>17033</v>
      </c>
      <c r="H80" s="46">
        <v>33212.75</v>
      </c>
      <c r="I80" s="7">
        <v>216435</v>
      </c>
      <c r="J80" s="9"/>
    </row>
    <row r="81" spans="1:10" hidden="1" x14ac:dyDescent="0.25">
      <c r="A81" s="4" t="s">
        <v>36</v>
      </c>
      <c r="B81" s="9"/>
      <c r="C81" s="26"/>
      <c r="D81" s="33"/>
      <c r="E81" s="41">
        <v>3216</v>
      </c>
      <c r="F81" s="24">
        <v>2238</v>
      </c>
      <c r="G81" s="7">
        <v>1330</v>
      </c>
      <c r="H81" s="46">
        <v>740</v>
      </c>
      <c r="I81" s="7">
        <v>23233</v>
      </c>
      <c r="J81" s="9"/>
    </row>
    <row r="82" spans="1:10" hidden="1" x14ac:dyDescent="0.25">
      <c r="A82" s="4" t="s">
        <v>58</v>
      </c>
      <c r="B82" s="9"/>
      <c r="C82" s="26"/>
      <c r="D82" s="33"/>
      <c r="E82" s="41">
        <v>369</v>
      </c>
      <c r="F82" s="24">
        <v>1936</v>
      </c>
      <c r="G82" s="7">
        <v>2150</v>
      </c>
      <c r="H82" s="7">
        <v>8460</v>
      </c>
      <c r="I82" s="7">
        <v>45254</v>
      </c>
      <c r="J82" s="9"/>
    </row>
    <row r="83" spans="1:10" x14ac:dyDescent="0.25">
      <c r="A83" s="4" t="s">
        <v>78</v>
      </c>
      <c r="B83" s="9">
        <v>300000</v>
      </c>
      <c r="C83" s="26"/>
      <c r="D83" s="33"/>
      <c r="E83" s="41"/>
      <c r="F83" s="24"/>
      <c r="G83" s="7"/>
      <c r="H83" s="7"/>
      <c r="I83" s="7"/>
      <c r="J83" s="9">
        <v>300000</v>
      </c>
    </row>
    <row r="84" spans="1:10" x14ac:dyDescent="0.25">
      <c r="A84" s="4" t="s">
        <v>81</v>
      </c>
      <c r="B84" s="9">
        <v>120000</v>
      </c>
      <c r="C84" s="26"/>
      <c r="D84" s="33"/>
      <c r="E84" s="41"/>
      <c r="F84" s="24"/>
      <c r="G84" s="7"/>
      <c r="H84" s="7"/>
      <c r="I84" s="7"/>
      <c r="J84" s="9">
        <v>120000</v>
      </c>
    </row>
    <row r="85" spans="1:10" x14ac:dyDescent="0.25">
      <c r="A85" s="4" t="s">
        <v>87</v>
      </c>
      <c r="B85" s="9">
        <v>150000</v>
      </c>
      <c r="C85" s="26"/>
      <c r="D85" s="33"/>
      <c r="E85" s="41"/>
      <c r="F85" s="24"/>
      <c r="G85" s="7"/>
      <c r="H85" s="7"/>
      <c r="I85" s="7"/>
      <c r="J85" s="9">
        <v>150000</v>
      </c>
    </row>
    <row r="86" spans="1:10" s="20" customFormat="1" x14ac:dyDescent="0.25">
      <c r="A86" s="21" t="s">
        <v>109</v>
      </c>
      <c r="B86" s="22">
        <v>3581300</v>
      </c>
      <c r="C86" s="10">
        <v>2383750</v>
      </c>
      <c r="D86" s="10">
        <f>B86-C86</f>
        <v>1197550</v>
      </c>
      <c r="E86" s="10"/>
      <c r="F86" s="10">
        <v>802500</v>
      </c>
      <c r="G86" s="18"/>
      <c r="H86" s="18"/>
      <c r="I86" s="45">
        <f>C86+F86+G86+H86</f>
        <v>3186250</v>
      </c>
      <c r="J86" s="22">
        <v>4114000</v>
      </c>
    </row>
    <row r="87" spans="1:10" s="20" customFormat="1" x14ac:dyDescent="0.25">
      <c r="A87" s="19" t="s">
        <v>12</v>
      </c>
      <c r="B87" s="18">
        <v>3002300</v>
      </c>
      <c r="C87" s="10">
        <f>C88+C89+C90+C91+C92</f>
        <v>881786</v>
      </c>
      <c r="D87" s="10">
        <f>B87-C87</f>
        <v>2120514</v>
      </c>
      <c r="E87" s="10"/>
      <c r="F87" s="10">
        <f>F88+F89+F90+F91+F92</f>
        <v>203017</v>
      </c>
      <c r="G87" s="18">
        <f>G88+G89+G90+G91+G92</f>
        <v>101656</v>
      </c>
      <c r="H87" s="18">
        <f>H88+H89+H90+H91+H92</f>
        <v>0</v>
      </c>
      <c r="I87" s="45">
        <v>980061</v>
      </c>
      <c r="J87" s="18">
        <v>3002300</v>
      </c>
    </row>
    <row r="88" spans="1:10" s="20" customFormat="1" hidden="1" x14ac:dyDescent="0.25">
      <c r="A88" s="19" t="s">
        <v>27</v>
      </c>
      <c r="B88" s="18"/>
      <c r="C88" s="31">
        <v>188200</v>
      </c>
      <c r="D88" s="33"/>
      <c r="E88" s="33"/>
      <c r="F88" s="10"/>
      <c r="G88" s="18"/>
      <c r="H88" s="18"/>
      <c r="I88" s="7">
        <v>188200</v>
      </c>
      <c r="J88" s="18"/>
    </row>
    <row r="89" spans="1:10" s="20" customFormat="1" hidden="1" x14ac:dyDescent="0.25">
      <c r="A89" s="40" t="s">
        <v>29</v>
      </c>
      <c r="B89" s="18"/>
      <c r="C89" s="31">
        <v>36204</v>
      </c>
      <c r="D89" s="33"/>
      <c r="E89" s="33"/>
      <c r="F89" s="10"/>
      <c r="G89" s="18"/>
      <c r="H89" s="18"/>
      <c r="I89" s="7">
        <v>36204</v>
      </c>
      <c r="J89" s="18"/>
    </row>
    <row r="90" spans="1:10" hidden="1" x14ac:dyDescent="0.25">
      <c r="A90" s="2" t="s">
        <v>28</v>
      </c>
      <c r="B90" s="15"/>
      <c r="C90" s="31">
        <v>15181</v>
      </c>
      <c r="D90" s="33"/>
      <c r="E90" s="33"/>
      <c r="F90" s="7">
        <v>3017</v>
      </c>
      <c r="G90" s="7"/>
      <c r="H90" s="7"/>
      <c r="I90" s="7">
        <v>18198</v>
      </c>
      <c r="J90" s="15"/>
    </row>
    <row r="91" spans="1:10" hidden="1" x14ac:dyDescent="0.25">
      <c r="A91" s="2" t="s">
        <v>25</v>
      </c>
      <c r="B91" s="15"/>
      <c r="C91" s="31">
        <v>492201</v>
      </c>
      <c r="D91" s="33"/>
      <c r="E91" s="41"/>
      <c r="F91" s="7">
        <v>200000</v>
      </c>
      <c r="G91" s="7">
        <v>101656</v>
      </c>
      <c r="H91" s="7"/>
      <c r="I91" s="7">
        <v>793857</v>
      </c>
      <c r="J91" s="15"/>
    </row>
    <row r="92" spans="1:10" hidden="1" x14ac:dyDescent="0.25">
      <c r="A92" s="2" t="s">
        <v>26</v>
      </c>
      <c r="B92" s="15"/>
      <c r="C92" s="31">
        <v>150000</v>
      </c>
      <c r="D92" s="33"/>
      <c r="E92" s="33"/>
      <c r="F92" s="7"/>
      <c r="G92" s="7"/>
      <c r="H92" s="7"/>
      <c r="I92" s="7">
        <v>150000</v>
      </c>
      <c r="J92" s="15"/>
    </row>
    <row r="93" spans="1:10" s="13" customFormat="1" ht="18.75" x14ac:dyDescent="0.3">
      <c r="A93" s="6" t="s">
        <v>1</v>
      </c>
      <c r="B93" s="14">
        <f>B11+B21+B24+B30+B86+B87</f>
        <v>37680000</v>
      </c>
      <c r="C93" s="10" t="e">
        <f>C11+C21+C24+C30+C86+C87+#REF!</f>
        <v>#REF!</v>
      </c>
      <c r="D93" s="10" t="e">
        <f>D11+D21+D24+D30+D86+D87+#REF!</f>
        <v>#REF!</v>
      </c>
      <c r="E93" s="10" t="e">
        <f>E11+E21+E24+E30+E86+E87+#REF!</f>
        <v>#REF!</v>
      </c>
      <c r="F93" s="36" t="e">
        <f>F11+F21+F24+F30+F86+F87+#REF!+#REF!</f>
        <v>#REF!</v>
      </c>
      <c r="G93" s="36" t="e">
        <f>G11+G21+G24+G30+G86+G87+#REF!+#REF!</f>
        <v>#REF!</v>
      </c>
      <c r="H93" s="14" t="e">
        <f>H11+H21+H24+H30+H86+H87+#REF!+#REF!</f>
        <v>#REF!</v>
      </c>
      <c r="I93" s="43" t="e">
        <f>I11+I21+I24+I30+I86+I87+#REF!</f>
        <v>#REF!</v>
      </c>
      <c r="J93" s="14">
        <f>J11+J21+J24+J30+J86+J87</f>
        <v>38232700</v>
      </c>
    </row>
    <row r="94" spans="1:10" x14ac:dyDescent="0.25">
      <c r="A94" s="2"/>
      <c r="B94" s="7"/>
      <c r="C94" s="24" t="e">
        <f>C5+C8-C93</f>
        <v>#REF!</v>
      </c>
      <c r="D94" s="7"/>
      <c r="E94" s="7"/>
      <c r="F94" s="7" t="e">
        <f>C94+F8-F93</f>
        <v>#REF!</v>
      </c>
      <c r="G94" s="7" t="e">
        <f>F94+G8-G93</f>
        <v>#REF!</v>
      </c>
      <c r="H94" s="7"/>
      <c r="I94" s="10" t="e">
        <f>I5+I8-I93</f>
        <v>#REF!</v>
      </c>
      <c r="J94" s="7"/>
    </row>
    <row r="96" spans="1:10" x14ac:dyDescent="0.25">
      <c r="A96" s="38"/>
      <c r="B96" s="39"/>
    </row>
    <row r="97" spans="1:1" x14ac:dyDescent="0.25">
      <c r="A97" s="37"/>
    </row>
    <row r="117" spans="1:2" x14ac:dyDescent="0.25">
      <c r="A117" s="29"/>
      <c r="B117" s="29"/>
    </row>
  </sheetData>
  <pageMargins left="0.7" right="0.7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3B583-B3C3-4187-A6C4-F8F298E541C4}">
  <dimension ref="A2:C114"/>
  <sheetViews>
    <sheetView tabSelected="1" topLeftCell="A22" workbookViewId="0">
      <selection activeCell="B42" sqref="B42"/>
    </sheetView>
  </sheetViews>
  <sheetFormatPr defaultColWidth="8.85546875" defaultRowHeight="15.75" x14ac:dyDescent="0.25"/>
  <cols>
    <col min="1" max="1" width="80.28515625" style="62" customWidth="1"/>
    <col min="2" max="2" width="15" style="62" customWidth="1"/>
    <col min="3" max="3" width="35.140625" style="62" customWidth="1"/>
    <col min="4" max="16384" width="8.85546875" style="62"/>
  </cols>
  <sheetData>
    <row r="2" spans="1:3" s="58" customFormat="1" ht="20.25" x14ac:dyDescent="0.3">
      <c r="A2" s="77" t="s">
        <v>111</v>
      </c>
      <c r="B2" s="78"/>
      <c r="C2" s="79"/>
    </row>
    <row r="4" spans="1:3" ht="29.25" customHeight="1" x14ac:dyDescent="0.25">
      <c r="A4" s="59" t="s">
        <v>2</v>
      </c>
      <c r="B4" s="60" t="s">
        <v>107</v>
      </c>
      <c r="C4" s="61" t="s">
        <v>115</v>
      </c>
    </row>
    <row r="5" spans="1:3" ht="18.75" customHeight="1" x14ac:dyDescent="0.25">
      <c r="A5" s="57" t="s">
        <v>110</v>
      </c>
      <c r="B5" s="56">
        <v>38472000</v>
      </c>
      <c r="C5" s="57"/>
    </row>
    <row r="6" spans="1:3" ht="18.75" customHeight="1" x14ac:dyDescent="0.25">
      <c r="A6" s="59" t="s">
        <v>112</v>
      </c>
      <c r="B6" s="63">
        <f>SUM(B5:B5)</f>
        <v>38472000</v>
      </c>
      <c r="C6" s="57"/>
    </row>
    <row r="7" spans="1:3" x14ac:dyDescent="0.25">
      <c r="A7" s="59" t="s">
        <v>23</v>
      </c>
      <c r="B7" s="56"/>
      <c r="C7" s="57"/>
    </row>
    <row r="8" spans="1:3" s="65" customFormat="1" x14ac:dyDescent="0.25">
      <c r="A8" s="59" t="s">
        <v>3</v>
      </c>
      <c r="B8" s="64">
        <f>B9+B13+B16+B17</f>
        <v>2547000</v>
      </c>
      <c r="C8" s="83"/>
    </row>
    <row r="9" spans="1:3" x14ac:dyDescent="0.25">
      <c r="A9" s="57" t="s">
        <v>82</v>
      </c>
      <c r="B9" s="56">
        <v>350000</v>
      </c>
      <c r="C9" s="81"/>
    </row>
    <row r="10" spans="1:3" ht="15.6" hidden="1" customHeight="1" x14ac:dyDescent="0.25">
      <c r="A10" s="57" t="s">
        <v>50</v>
      </c>
      <c r="B10" s="56"/>
      <c r="C10" s="81"/>
    </row>
    <row r="11" spans="1:3" ht="15.6" hidden="1" customHeight="1" x14ac:dyDescent="0.25">
      <c r="A11" s="57" t="s">
        <v>59</v>
      </c>
      <c r="B11" s="56"/>
      <c r="C11" s="81"/>
    </row>
    <row r="12" spans="1:3" ht="15.6" hidden="1" customHeight="1" x14ac:dyDescent="0.25">
      <c r="A12" s="57" t="s">
        <v>65</v>
      </c>
      <c r="B12" s="56"/>
      <c r="C12" s="81"/>
    </row>
    <row r="13" spans="1:3" x14ac:dyDescent="0.25">
      <c r="A13" s="57" t="s">
        <v>83</v>
      </c>
      <c r="B13" s="56">
        <v>420000</v>
      </c>
      <c r="C13" s="81"/>
    </row>
    <row r="14" spans="1:3" ht="15.6" hidden="1" customHeight="1" x14ac:dyDescent="0.25">
      <c r="A14" s="57" t="s">
        <v>69</v>
      </c>
      <c r="B14" s="56"/>
      <c r="C14" s="81"/>
    </row>
    <row r="15" spans="1:3" ht="15.6" hidden="1" customHeight="1" x14ac:dyDescent="0.25">
      <c r="A15" s="57" t="s">
        <v>70</v>
      </c>
      <c r="B15" s="56"/>
      <c r="C15" s="81"/>
    </row>
    <row r="16" spans="1:3" x14ac:dyDescent="0.25">
      <c r="A16" s="57" t="s">
        <v>79</v>
      </c>
      <c r="B16" s="56">
        <v>250000</v>
      </c>
      <c r="C16" s="81"/>
    </row>
    <row r="17" spans="1:3" x14ac:dyDescent="0.25">
      <c r="A17" s="66" t="s">
        <v>84</v>
      </c>
      <c r="B17" s="67">
        <v>1527000</v>
      </c>
      <c r="C17" s="82"/>
    </row>
    <row r="18" spans="1:3" s="65" customFormat="1" x14ac:dyDescent="0.25">
      <c r="A18" s="59" t="s">
        <v>4</v>
      </c>
      <c r="B18" s="64">
        <f t="shared" ref="B18" si="0">B19+B20</f>
        <v>400000</v>
      </c>
      <c r="C18" s="83"/>
    </row>
    <row r="19" spans="1:3" x14ac:dyDescent="0.25">
      <c r="A19" s="68" t="s">
        <v>86</v>
      </c>
      <c r="B19" s="69">
        <v>300000</v>
      </c>
      <c r="C19" s="81"/>
    </row>
    <row r="20" spans="1:3" x14ac:dyDescent="0.25">
      <c r="A20" s="57" t="s">
        <v>6</v>
      </c>
      <c r="B20" s="56">
        <v>100000</v>
      </c>
      <c r="C20" s="82"/>
    </row>
    <row r="21" spans="1:3" s="65" customFormat="1" x14ac:dyDescent="0.25">
      <c r="A21" s="59" t="s">
        <v>5</v>
      </c>
      <c r="B21" s="64">
        <f t="shared" ref="B21" si="1">B23</f>
        <v>1400000</v>
      </c>
      <c r="C21" s="83"/>
    </row>
    <row r="22" spans="1:3" x14ac:dyDescent="0.25">
      <c r="A22" s="70" t="s">
        <v>120</v>
      </c>
      <c r="B22" s="69"/>
      <c r="C22" s="81"/>
    </row>
    <row r="23" spans="1:3" x14ac:dyDescent="0.25">
      <c r="A23" s="71" t="s">
        <v>7</v>
      </c>
      <c r="B23" s="67">
        <v>1400000</v>
      </c>
      <c r="C23" s="82"/>
    </row>
    <row r="24" spans="1:3" hidden="1" x14ac:dyDescent="0.25">
      <c r="A24" s="71" t="s">
        <v>62</v>
      </c>
      <c r="B24" s="67"/>
      <c r="C24" s="57"/>
    </row>
    <row r="25" spans="1:3" hidden="1" x14ac:dyDescent="0.25">
      <c r="A25" s="71" t="s">
        <v>63</v>
      </c>
      <c r="B25" s="67"/>
      <c r="C25" s="57"/>
    </row>
    <row r="26" spans="1:3" hidden="1" x14ac:dyDescent="0.25">
      <c r="A26" s="71" t="s">
        <v>66</v>
      </c>
      <c r="B26" s="67"/>
      <c r="C26" s="57"/>
    </row>
    <row r="27" spans="1:3" s="65" customFormat="1" x14ac:dyDescent="0.25">
      <c r="A27" s="59" t="s">
        <v>8</v>
      </c>
      <c r="B27" s="64">
        <f>B28+B30+B31+B33+B34+B37+B38+B39+B40+B41+B42+B45+B49+B50+B51+B57+B63+B68+B75+B76+B80+B81+B82</f>
        <v>28572000</v>
      </c>
      <c r="C27" s="59"/>
    </row>
    <row r="28" spans="1:3" x14ac:dyDescent="0.25">
      <c r="A28" s="57" t="s">
        <v>35</v>
      </c>
      <c r="B28" s="56">
        <v>380000</v>
      </c>
      <c r="C28" s="80"/>
    </row>
    <row r="29" spans="1:3" x14ac:dyDescent="0.25">
      <c r="A29" s="68" t="s">
        <v>34</v>
      </c>
      <c r="B29" s="69"/>
      <c r="C29" s="81"/>
    </row>
    <row r="30" spans="1:3" x14ac:dyDescent="0.25">
      <c r="A30" s="71" t="s">
        <v>33</v>
      </c>
      <c r="B30" s="67">
        <v>200000</v>
      </c>
      <c r="C30" s="81"/>
    </row>
    <row r="31" spans="1:3" x14ac:dyDescent="0.25">
      <c r="A31" s="57" t="s">
        <v>89</v>
      </c>
      <c r="B31" s="56">
        <v>345000</v>
      </c>
      <c r="C31" s="81"/>
    </row>
    <row r="32" spans="1:3" ht="15.6" hidden="1" customHeight="1" x14ac:dyDescent="0.25">
      <c r="A32" s="57" t="s">
        <v>43</v>
      </c>
      <c r="B32" s="56"/>
      <c r="C32" s="81"/>
    </row>
    <row r="33" spans="1:3" x14ac:dyDescent="0.25">
      <c r="A33" s="57" t="s">
        <v>9</v>
      </c>
      <c r="B33" s="56">
        <v>200000</v>
      </c>
      <c r="C33" s="82"/>
    </row>
    <row r="34" spans="1:3" x14ac:dyDescent="0.25">
      <c r="A34" s="57" t="s">
        <v>10</v>
      </c>
      <c r="B34" s="56">
        <v>140000</v>
      </c>
      <c r="C34" s="57"/>
    </row>
    <row r="35" spans="1:3" hidden="1" x14ac:dyDescent="0.25">
      <c r="A35" s="57" t="s">
        <v>72</v>
      </c>
      <c r="B35" s="56"/>
      <c r="C35" s="57"/>
    </row>
    <row r="36" spans="1:3" hidden="1" x14ac:dyDescent="0.25">
      <c r="A36" s="57" t="s">
        <v>73</v>
      </c>
      <c r="B36" s="56"/>
      <c r="C36" s="57"/>
    </row>
    <row r="37" spans="1:3" ht="31.5" x14ac:dyDescent="0.25">
      <c r="A37" s="57" t="s">
        <v>91</v>
      </c>
      <c r="B37" s="64">
        <v>275000</v>
      </c>
      <c r="C37" s="72" t="s">
        <v>119</v>
      </c>
    </row>
    <row r="38" spans="1:3" x14ac:dyDescent="0.25">
      <c r="A38" s="57" t="s">
        <v>11</v>
      </c>
      <c r="B38" s="56">
        <v>600000</v>
      </c>
      <c r="C38" s="57"/>
    </row>
    <row r="39" spans="1:3" ht="47.25" x14ac:dyDescent="0.25">
      <c r="A39" s="57" t="s">
        <v>85</v>
      </c>
      <c r="B39" s="56">
        <v>12697000</v>
      </c>
      <c r="C39" s="72" t="s">
        <v>116</v>
      </c>
    </row>
    <row r="40" spans="1:3" x14ac:dyDescent="0.25">
      <c r="A40" s="57" t="s">
        <v>13</v>
      </c>
      <c r="B40" s="56">
        <v>3810000</v>
      </c>
      <c r="C40" s="57" t="s">
        <v>123</v>
      </c>
    </row>
    <row r="41" spans="1:3" x14ac:dyDescent="0.25">
      <c r="A41" s="57" t="s">
        <v>14</v>
      </c>
      <c r="B41" s="56">
        <v>3835000</v>
      </c>
      <c r="C41" s="57"/>
    </row>
    <row r="42" spans="1:3" x14ac:dyDescent="0.25">
      <c r="A42" s="57" t="s">
        <v>15</v>
      </c>
      <c r="B42" s="56">
        <v>350000</v>
      </c>
      <c r="C42" s="57"/>
    </row>
    <row r="43" spans="1:3" hidden="1" x14ac:dyDescent="0.25">
      <c r="A43" s="57" t="s">
        <v>44</v>
      </c>
      <c r="B43" s="56"/>
      <c r="C43" s="57"/>
    </row>
    <row r="44" spans="1:3" hidden="1" x14ac:dyDescent="0.25">
      <c r="A44" s="57" t="s">
        <v>52</v>
      </c>
      <c r="B44" s="56"/>
      <c r="C44" s="57"/>
    </row>
    <row r="45" spans="1:3" x14ac:dyDescent="0.25">
      <c r="A45" s="57" t="s">
        <v>16</v>
      </c>
      <c r="B45" s="56">
        <v>70000</v>
      </c>
      <c r="C45" s="57"/>
    </row>
    <row r="46" spans="1:3" hidden="1" x14ac:dyDescent="0.25">
      <c r="A46" s="57" t="s">
        <v>38</v>
      </c>
      <c r="B46" s="56"/>
      <c r="C46" s="57"/>
    </row>
    <row r="47" spans="1:3" hidden="1" x14ac:dyDescent="0.25">
      <c r="A47" s="57" t="s">
        <v>57</v>
      </c>
      <c r="B47" s="56"/>
      <c r="C47" s="57"/>
    </row>
    <row r="48" spans="1:3" hidden="1" x14ac:dyDescent="0.25">
      <c r="A48" s="57" t="s">
        <v>68</v>
      </c>
      <c r="B48" s="56"/>
      <c r="C48" s="57"/>
    </row>
    <row r="49" spans="1:3" ht="47.25" x14ac:dyDescent="0.25">
      <c r="A49" s="57" t="s">
        <v>17</v>
      </c>
      <c r="B49" s="64">
        <v>1400000</v>
      </c>
      <c r="C49" s="72" t="s">
        <v>117</v>
      </c>
    </row>
    <row r="50" spans="1:3" x14ac:dyDescent="0.25">
      <c r="A50" s="57" t="s">
        <v>18</v>
      </c>
      <c r="B50" s="56">
        <v>200000</v>
      </c>
      <c r="C50" s="80"/>
    </row>
    <row r="51" spans="1:3" x14ac:dyDescent="0.25">
      <c r="A51" s="57" t="s">
        <v>90</v>
      </c>
      <c r="B51" s="56">
        <v>140000</v>
      </c>
      <c r="C51" s="81"/>
    </row>
    <row r="52" spans="1:3" ht="15.6" hidden="1" customHeight="1" x14ac:dyDescent="0.25">
      <c r="A52" s="57" t="s">
        <v>37</v>
      </c>
      <c r="B52" s="56"/>
      <c r="C52" s="81"/>
    </row>
    <row r="53" spans="1:3" ht="15.6" hidden="1" customHeight="1" x14ac:dyDescent="0.25">
      <c r="A53" s="57" t="s">
        <v>39</v>
      </c>
      <c r="B53" s="56"/>
      <c r="C53" s="81"/>
    </row>
    <row r="54" spans="1:3" ht="15.6" hidden="1" customHeight="1" x14ac:dyDescent="0.25">
      <c r="A54" s="57" t="s">
        <v>40</v>
      </c>
      <c r="B54" s="56"/>
      <c r="C54" s="81"/>
    </row>
    <row r="55" spans="1:3" ht="15.6" hidden="1" customHeight="1" x14ac:dyDescent="0.25">
      <c r="A55" s="57" t="s">
        <v>41</v>
      </c>
      <c r="B55" s="56"/>
      <c r="C55" s="81"/>
    </row>
    <row r="56" spans="1:3" ht="15.6" hidden="1" customHeight="1" x14ac:dyDescent="0.25">
      <c r="A56" s="57" t="s">
        <v>71</v>
      </c>
      <c r="B56" s="56"/>
      <c r="C56" s="81"/>
    </row>
    <row r="57" spans="1:3" x14ac:dyDescent="0.25">
      <c r="A57" s="57" t="s">
        <v>19</v>
      </c>
      <c r="B57" s="56">
        <v>860000</v>
      </c>
      <c r="C57" s="81"/>
    </row>
    <row r="58" spans="1:3" ht="15.6" hidden="1" customHeight="1" x14ac:dyDescent="0.25">
      <c r="A58" s="57" t="s">
        <v>76</v>
      </c>
      <c r="B58" s="56"/>
      <c r="C58" s="81"/>
    </row>
    <row r="59" spans="1:3" ht="15.6" hidden="1" customHeight="1" x14ac:dyDescent="0.25">
      <c r="A59" s="57" t="s">
        <v>47</v>
      </c>
      <c r="B59" s="56"/>
      <c r="C59" s="81"/>
    </row>
    <row r="60" spans="1:3" ht="15.6" hidden="1" customHeight="1" x14ac:dyDescent="0.25">
      <c r="A60" s="57" t="s">
        <v>48</v>
      </c>
      <c r="B60" s="56"/>
      <c r="C60" s="81"/>
    </row>
    <row r="61" spans="1:3" ht="15.6" hidden="1" customHeight="1" x14ac:dyDescent="0.25">
      <c r="A61" s="57" t="s">
        <v>53</v>
      </c>
      <c r="B61" s="56"/>
      <c r="C61" s="81"/>
    </row>
    <row r="62" spans="1:3" ht="15.6" hidden="1" customHeight="1" x14ac:dyDescent="0.25">
      <c r="A62" s="57" t="s">
        <v>77</v>
      </c>
      <c r="B62" s="56"/>
      <c r="C62" s="81"/>
    </row>
    <row r="63" spans="1:3" x14ac:dyDescent="0.25">
      <c r="A63" s="57" t="s">
        <v>20</v>
      </c>
      <c r="B63" s="56">
        <v>530000</v>
      </c>
      <c r="C63" s="82"/>
    </row>
    <row r="64" spans="1:3" hidden="1" x14ac:dyDescent="0.25">
      <c r="A64" s="57" t="s">
        <v>45</v>
      </c>
      <c r="B64" s="56"/>
      <c r="C64" s="57"/>
    </row>
    <row r="65" spans="1:3" hidden="1" x14ac:dyDescent="0.25">
      <c r="A65" s="57" t="s">
        <v>55</v>
      </c>
      <c r="B65" s="56"/>
      <c r="C65" s="57"/>
    </row>
    <row r="66" spans="1:3" hidden="1" x14ac:dyDescent="0.25">
      <c r="A66" s="57" t="s">
        <v>54</v>
      </c>
      <c r="B66" s="56"/>
      <c r="C66" s="57"/>
    </row>
    <row r="67" spans="1:3" hidden="1" x14ac:dyDescent="0.25">
      <c r="A67" s="57" t="s">
        <v>64</v>
      </c>
      <c r="B67" s="56"/>
      <c r="C67" s="57"/>
    </row>
    <row r="68" spans="1:3" ht="47.25" x14ac:dyDescent="0.25">
      <c r="A68" s="57" t="s">
        <v>21</v>
      </c>
      <c r="B68" s="64">
        <v>1400000</v>
      </c>
      <c r="C68" s="72" t="s">
        <v>118</v>
      </c>
    </row>
    <row r="69" spans="1:3" hidden="1" x14ac:dyDescent="0.25">
      <c r="A69" s="57" t="s">
        <v>42</v>
      </c>
      <c r="B69" s="56"/>
      <c r="C69" s="57"/>
    </row>
    <row r="70" spans="1:3" hidden="1" x14ac:dyDescent="0.25">
      <c r="A70" s="57" t="s">
        <v>51</v>
      </c>
      <c r="B70" s="56"/>
      <c r="C70" s="57"/>
    </row>
    <row r="71" spans="1:3" hidden="1" x14ac:dyDescent="0.25">
      <c r="A71" s="57" t="s">
        <v>46</v>
      </c>
      <c r="B71" s="56"/>
      <c r="C71" s="57"/>
    </row>
    <row r="72" spans="1:3" hidden="1" x14ac:dyDescent="0.25">
      <c r="A72" s="57" t="s">
        <v>60</v>
      </c>
      <c r="B72" s="56"/>
      <c r="C72" s="57"/>
    </row>
    <row r="73" spans="1:3" hidden="1" x14ac:dyDescent="0.25">
      <c r="A73" s="57" t="s">
        <v>61</v>
      </c>
      <c r="B73" s="56"/>
      <c r="C73" s="57"/>
    </row>
    <row r="74" spans="1:3" hidden="1" x14ac:dyDescent="0.25">
      <c r="A74" s="57" t="s">
        <v>67</v>
      </c>
      <c r="B74" s="56"/>
      <c r="C74" s="57"/>
    </row>
    <row r="75" spans="1:3" x14ac:dyDescent="0.25">
      <c r="A75" s="57" t="s">
        <v>22</v>
      </c>
      <c r="B75" s="56">
        <v>270000</v>
      </c>
      <c r="C75" s="80"/>
    </row>
    <row r="76" spans="1:3" x14ac:dyDescent="0.25">
      <c r="A76" s="57" t="s">
        <v>80</v>
      </c>
      <c r="B76" s="56">
        <v>300000</v>
      </c>
      <c r="C76" s="81"/>
    </row>
    <row r="77" spans="1:3" ht="15.6" hidden="1" customHeight="1" x14ac:dyDescent="0.25">
      <c r="A77" s="71" t="s">
        <v>31</v>
      </c>
      <c r="B77" s="67"/>
      <c r="C77" s="81"/>
    </row>
    <row r="78" spans="1:3" ht="15.6" hidden="1" customHeight="1" x14ac:dyDescent="0.25">
      <c r="A78" s="71" t="s">
        <v>36</v>
      </c>
      <c r="B78" s="67"/>
      <c r="C78" s="81"/>
    </row>
    <row r="79" spans="1:3" ht="15.6" hidden="1" customHeight="1" x14ac:dyDescent="0.25">
      <c r="A79" s="71" t="s">
        <v>58</v>
      </c>
      <c r="B79" s="67"/>
      <c r="C79" s="81"/>
    </row>
    <row r="80" spans="1:3" x14ac:dyDescent="0.25">
      <c r="A80" s="71" t="s">
        <v>78</v>
      </c>
      <c r="B80" s="67">
        <v>300000</v>
      </c>
      <c r="C80" s="81"/>
    </row>
    <row r="81" spans="1:3" x14ac:dyDescent="0.25">
      <c r="A81" s="71" t="s">
        <v>81</v>
      </c>
      <c r="B81" s="67">
        <v>120000</v>
      </c>
      <c r="C81" s="81"/>
    </row>
    <row r="82" spans="1:3" x14ac:dyDescent="0.25">
      <c r="A82" s="71" t="s">
        <v>87</v>
      </c>
      <c r="B82" s="67">
        <v>150000</v>
      </c>
      <c r="C82" s="82"/>
    </row>
    <row r="83" spans="1:3" s="65" customFormat="1" x14ac:dyDescent="0.25">
      <c r="A83" s="73" t="s">
        <v>121</v>
      </c>
      <c r="B83" s="74">
        <v>4216000</v>
      </c>
      <c r="C83" s="59"/>
    </row>
    <row r="84" spans="1:3" s="65" customFormat="1" x14ac:dyDescent="0.25">
      <c r="A84" s="59" t="s">
        <v>114</v>
      </c>
      <c r="B84" s="64">
        <f>B6-B8-B18-B21-B27-B83</f>
        <v>1337000</v>
      </c>
      <c r="C84" s="59"/>
    </row>
    <row r="85" spans="1:3" s="65" customFormat="1" hidden="1" x14ac:dyDescent="0.25">
      <c r="A85" s="59" t="s">
        <v>122</v>
      </c>
      <c r="B85" s="64"/>
      <c r="C85" s="59"/>
    </row>
    <row r="86" spans="1:3" s="65" customFormat="1" hidden="1" x14ac:dyDescent="0.25">
      <c r="A86" s="57" t="s">
        <v>29</v>
      </c>
      <c r="B86" s="64"/>
      <c r="C86" s="59"/>
    </row>
    <row r="87" spans="1:3" hidden="1" x14ac:dyDescent="0.25">
      <c r="A87" s="57" t="s">
        <v>28</v>
      </c>
      <c r="B87" s="56"/>
      <c r="C87" s="57"/>
    </row>
    <row r="88" spans="1:3" hidden="1" x14ac:dyDescent="0.25">
      <c r="A88" s="57" t="s">
        <v>25</v>
      </c>
      <c r="B88" s="56"/>
      <c r="C88" s="57"/>
    </row>
    <row r="89" spans="1:3" hidden="1" x14ac:dyDescent="0.25">
      <c r="A89" s="57" t="s">
        <v>26</v>
      </c>
      <c r="B89" s="56"/>
      <c r="C89" s="57"/>
    </row>
    <row r="90" spans="1:3" x14ac:dyDescent="0.25">
      <c r="A90" s="59" t="s">
        <v>113</v>
      </c>
      <c r="B90" s="64">
        <f>B8+B18+B21+B27+B83+B84</f>
        <v>38472000</v>
      </c>
      <c r="C90" s="57"/>
    </row>
    <row r="91" spans="1:3" x14ac:dyDescent="0.25">
      <c r="A91" s="57"/>
      <c r="B91" s="56"/>
      <c r="C91" s="57"/>
    </row>
    <row r="93" spans="1:3" x14ac:dyDescent="0.25">
      <c r="A93" s="75"/>
    </row>
    <row r="94" spans="1:3" x14ac:dyDescent="0.25">
      <c r="A94" s="76"/>
    </row>
    <row r="114" spans="1:1" x14ac:dyDescent="0.25">
      <c r="A114" s="65"/>
    </row>
  </sheetData>
  <mergeCells count="7">
    <mergeCell ref="A2:C2"/>
    <mergeCell ref="C75:C82"/>
    <mergeCell ref="C8:C17"/>
    <mergeCell ref="C18:C20"/>
    <mergeCell ref="C21:C23"/>
    <mergeCell ref="C28:C33"/>
    <mergeCell ref="C50:C6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367F-A1D7-4216-A1FE-218DB6448810}">
  <dimension ref="A2:J49"/>
  <sheetViews>
    <sheetView workbookViewId="0">
      <selection activeCell="E48" sqref="E48"/>
    </sheetView>
  </sheetViews>
  <sheetFormatPr defaultRowHeight="15" x14ac:dyDescent="0.25"/>
  <sheetData>
    <row r="2" spans="1:10" x14ac:dyDescent="0.25">
      <c r="F2" t="s">
        <v>95</v>
      </c>
    </row>
    <row r="3" spans="1:10" x14ac:dyDescent="0.25">
      <c r="C3" t="s">
        <v>96</v>
      </c>
    </row>
    <row r="4" spans="1:10" x14ac:dyDescent="0.25">
      <c r="C4" t="s">
        <v>92</v>
      </c>
      <c r="D4" t="s">
        <v>103</v>
      </c>
    </row>
    <row r="5" spans="1:10" x14ac:dyDescent="0.25">
      <c r="D5" t="s">
        <v>97</v>
      </c>
    </row>
    <row r="6" spans="1:10" x14ac:dyDescent="0.25">
      <c r="D6" t="s">
        <v>98</v>
      </c>
    </row>
    <row r="12" spans="1:10" ht="33" x14ac:dyDescent="0.25">
      <c r="A12" s="49"/>
      <c r="B12" s="50" t="s">
        <v>93</v>
      </c>
      <c r="C12" s="52"/>
      <c r="D12" s="52"/>
      <c r="E12" s="52"/>
      <c r="F12" s="52"/>
      <c r="G12" s="53"/>
      <c r="H12" s="53"/>
      <c r="I12" s="49"/>
      <c r="J12" s="49"/>
    </row>
    <row r="13" spans="1:10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ht="23.25" x14ac:dyDescent="0.25">
      <c r="A14" s="49"/>
      <c r="B14" s="49"/>
      <c r="C14" s="54" t="s">
        <v>99</v>
      </c>
      <c r="D14" s="55"/>
      <c r="E14" s="55"/>
      <c r="F14" s="55"/>
      <c r="G14" s="55"/>
      <c r="H14" s="49"/>
      <c r="I14" s="49"/>
      <c r="J14" s="49"/>
    </row>
    <row r="15" spans="1:10" ht="23.25" x14ac:dyDescent="0.25">
      <c r="A15" s="49"/>
      <c r="B15" s="51" t="s">
        <v>94</v>
      </c>
      <c r="C15" s="55"/>
      <c r="D15" s="55"/>
      <c r="E15" s="55"/>
      <c r="F15" s="55"/>
      <c r="G15" s="55"/>
      <c r="H15" s="49"/>
      <c r="I15" s="49"/>
      <c r="J15" s="49"/>
    </row>
    <row r="16" spans="1:10" ht="23.25" x14ac:dyDescent="0.25">
      <c r="A16" s="49"/>
      <c r="B16" s="49"/>
      <c r="C16" s="54" t="s">
        <v>100</v>
      </c>
      <c r="D16" s="55"/>
      <c r="E16" s="55"/>
      <c r="F16" s="55"/>
      <c r="G16" s="55"/>
      <c r="H16" s="49"/>
      <c r="I16" s="49"/>
      <c r="J16" s="49"/>
    </row>
    <row r="17" spans="1:10" ht="23.25" x14ac:dyDescent="0.25">
      <c r="A17" s="49"/>
      <c r="B17" s="49"/>
      <c r="C17" s="55"/>
      <c r="D17" s="55"/>
      <c r="E17" s="55"/>
      <c r="F17" s="55"/>
      <c r="G17" s="55"/>
      <c r="H17" s="49"/>
      <c r="I17" s="49"/>
      <c r="J17" s="49"/>
    </row>
    <row r="18" spans="1:10" ht="23.25" x14ac:dyDescent="0.25">
      <c r="A18" s="49"/>
      <c r="B18" s="49"/>
      <c r="C18" s="54" t="s">
        <v>104</v>
      </c>
      <c r="D18" s="55"/>
      <c r="E18" s="55"/>
      <c r="F18" s="55"/>
      <c r="G18" s="55"/>
      <c r="H18" s="49"/>
      <c r="I18" s="49"/>
      <c r="J18" s="49"/>
    </row>
    <row r="19" spans="1:10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</row>
    <row r="45" spans="4:4" ht="18.75" x14ac:dyDescent="0.3">
      <c r="D45" s="13" t="s">
        <v>102</v>
      </c>
    </row>
    <row r="46" spans="4:4" ht="18.75" x14ac:dyDescent="0.3">
      <c r="D46" s="13" t="s">
        <v>105</v>
      </c>
    </row>
    <row r="49" spans="4:4" x14ac:dyDescent="0.25">
      <c r="D49" t="s">
        <v>101</v>
      </c>
    </row>
  </sheetData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A0D1-F8BA-4A25-BC4C-88AD76E91408}">
  <dimension ref="A1"/>
  <sheetViews>
    <sheetView topLeftCell="A25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Лист4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2022-06-08T10:33:27Z</cp:lastPrinted>
  <dcterms:created xsi:type="dcterms:W3CDTF">2018-10-31T19:30:46Z</dcterms:created>
  <dcterms:modified xsi:type="dcterms:W3CDTF">2022-06-09T07:47:44Z</dcterms:modified>
</cp:coreProperties>
</file>