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fen\Desktop\ДОКУМЕНТЫ\Материалы к ОС за 21 год\"/>
    </mc:Choice>
  </mc:AlternateContent>
  <xr:revisionPtr revIDLastSave="0" documentId="13_ncr:1_{F637DFF3-5464-44E4-ADF5-07072856A0D0}" xr6:coauthVersionLast="47" xr6:coauthVersionMax="47" xr10:uidLastSave="{00000000-0000-0000-0000-000000000000}"/>
  <bookViews>
    <workbookView xWindow="-108" yWindow="-108" windowWidth="23256" windowHeight="12576" firstSheet="2" activeTab="2" xr2:uid="{01159681-6990-44F8-9570-9211D08586E9}"/>
  </bookViews>
  <sheets>
    <sheet name="Год" sheetId="11" state="hidden" r:id="rId1"/>
    <sheet name="9м-в" sheetId="13" state="hidden" r:id="rId2"/>
    <sheet name="Свод год" sheetId="16" r:id="rId3"/>
    <sheet name="Свод" sheetId="12" state="hidden" r:id="rId4"/>
    <sheet name="9м-вдля собр." sheetId="14" state="hidden" r:id="rId5"/>
    <sheet name="Свод 11м." sheetId="15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8" i="16" l="1"/>
  <c r="V7" i="16"/>
  <c r="V6" i="16"/>
  <c r="V134" i="16"/>
  <c r="V133" i="16"/>
  <c r="V132" i="16"/>
  <c r="V127" i="16"/>
  <c r="V125" i="16"/>
  <c r="V118" i="16"/>
  <c r="V117" i="16"/>
  <c r="V105" i="16"/>
  <c r="V98" i="16"/>
  <c r="V89" i="16"/>
  <c r="V79" i="16"/>
  <c r="V78" i="16"/>
  <c r="V75" i="16"/>
  <c r="V70" i="16"/>
  <c r="V64" i="16"/>
  <c r="V63" i="16"/>
  <c r="V61" i="16"/>
  <c r="V59" i="16"/>
  <c r="V56" i="16"/>
  <c r="V55" i="16"/>
  <c r="V52" i="16"/>
  <c r="V50" i="16"/>
  <c r="V45" i="16"/>
  <c r="V41" i="16"/>
  <c r="V40" i="16"/>
  <c r="V30" i="16"/>
  <c r="V28" i="16"/>
  <c r="V25" i="16"/>
  <c r="V23" i="16"/>
  <c r="V22" i="16"/>
  <c r="V18" i="16"/>
  <c r="V12" i="16"/>
  <c r="J14" i="11"/>
  <c r="K14" i="11"/>
  <c r="L14" i="11"/>
  <c r="M14" i="11"/>
  <c r="N14" i="11"/>
  <c r="O14" i="11"/>
  <c r="P14" i="11"/>
  <c r="Q14" i="11"/>
  <c r="R14" i="11"/>
  <c r="S14" i="11"/>
  <c r="T14" i="11"/>
  <c r="I14" i="11"/>
  <c r="J15" i="11"/>
  <c r="K15" i="11"/>
  <c r="L15" i="11"/>
  <c r="M15" i="11"/>
  <c r="N15" i="11"/>
  <c r="O15" i="11"/>
  <c r="P15" i="11"/>
  <c r="Q15" i="11"/>
  <c r="R15" i="11"/>
  <c r="S15" i="11"/>
  <c r="T15" i="11"/>
  <c r="I15" i="11"/>
  <c r="U15" i="11" s="1"/>
  <c r="D141" i="16"/>
  <c r="U140" i="16"/>
  <c r="T134" i="16"/>
  <c r="H134" i="16"/>
  <c r="G134" i="16"/>
  <c r="F134" i="16"/>
  <c r="C134" i="16"/>
  <c r="D134" i="16" s="1"/>
  <c r="D133" i="16"/>
  <c r="T127" i="16"/>
  <c r="S127" i="16"/>
  <c r="R127" i="16"/>
  <c r="Q127" i="16"/>
  <c r="P127" i="16"/>
  <c r="O127" i="16"/>
  <c r="N127" i="16"/>
  <c r="M127" i="16"/>
  <c r="L127" i="16"/>
  <c r="K127" i="16"/>
  <c r="J127" i="16"/>
  <c r="I127" i="16"/>
  <c r="T125" i="16"/>
  <c r="S125" i="16"/>
  <c r="R125" i="16"/>
  <c r="Q125" i="16"/>
  <c r="P125" i="16"/>
  <c r="O125" i="16"/>
  <c r="N125" i="16"/>
  <c r="M125" i="16"/>
  <c r="L125" i="16"/>
  <c r="K125" i="16"/>
  <c r="J125" i="16"/>
  <c r="I125" i="16"/>
  <c r="T118" i="16"/>
  <c r="S118" i="16"/>
  <c r="R118" i="16"/>
  <c r="Q118" i="16"/>
  <c r="P118" i="16"/>
  <c r="O118" i="16"/>
  <c r="N118" i="16"/>
  <c r="M118" i="16"/>
  <c r="L118" i="16"/>
  <c r="K118" i="16"/>
  <c r="J118" i="16"/>
  <c r="I118" i="16"/>
  <c r="H118" i="16"/>
  <c r="G118" i="16"/>
  <c r="F118" i="16"/>
  <c r="E118" i="16"/>
  <c r="D118" i="16"/>
  <c r="D117" i="16"/>
  <c r="T105" i="16"/>
  <c r="S105" i="16"/>
  <c r="R105" i="16"/>
  <c r="Q105" i="16"/>
  <c r="P105" i="16"/>
  <c r="O105" i="16"/>
  <c r="N105" i="16"/>
  <c r="M105" i="16"/>
  <c r="L105" i="16"/>
  <c r="K105" i="16"/>
  <c r="J105" i="16"/>
  <c r="I105" i="16"/>
  <c r="H105" i="16"/>
  <c r="G105" i="16"/>
  <c r="F105" i="16"/>
  <c r="E105" i="16"/>
  <c r="D105" i="16"/>
  <c r="T98" i="16"/>
  <c r="S98" i="16"/>
  <c r="R98" i="16"/>
  <c r="Q98" i="16"/>
  <c r="P98" i="16"/>
  <c r="O98" i="16"/>
  <c r="N98" i="16"/>
  <c r="M98" i="16"/>
  <c r="L98" i="16"/>
  <c r="K98" i="16"/>
  <c r="J98" i="16"/>
  <c r="I98" i="16"/>
  <c r="H98" i="16"/>
  <c r="G98" i="16"/>
  <c r="F98" i="16"/>
  <c r="E98" i="16"/>
  <c r="D98" i="16"/>
  <c r="T89" i="16"/>
  <c r="S89" i="16"/>
  <c r="R89" i="16"/>
  <c r="Q89" i="16"/>
  <c r="P89" i="16"/>
  <c r="O89" i="16"/>
  <c r="N89" i="16"/>
  <c r="M89" i="16"/>
  <c r="L89" i="16"/>
  <c r="K89" i="16"/>
  <c r="J89" i="16"/>
  <c r="I89" i="16"/>
  <c r="H89" i="16"/>
  <c r="F89" i="16"/>
  <c r="E89" i="16"/>
  <c r="D89" i="16"/>
  <c r="T79" i="16"/>
  <c r="S79" i="16"/>
  <c r="R79" i="16"/>
  <c r="Q79" i="16"/>
  <c r="P79" i="16"/>
  <c r="O79" i="16"/>
  <c r="N79" i="16"/>
  <c r="M79" i="16"/>
  <c r="L79" i="16"/>
  <c r="K79" i="16"/>
  <c r="J79" i="16"/>
  <c r="I79" i="16"/>
  <c r="H79" i="16"/>
  <c r="G79" i="16"/>
  <c r="F79" i="16"/>
  <c r="E79" i="16"/>
  <c r="D79" i="16"/>
  <c r="D78" i="16"/>
  <c r="T75" i="16"/>
  <c r="S75" i="16"/>
  <c r="R75" i="16"/>
  <c r="Q75" i="16"/>
  <c r="P75" i="16"/>
  <c r="O75" i="16"/>
  <c r="N75" i="16"/>
  <c r="M75" i="16"/>
  <c r="L75" i="16"/>
  <c r="K75" i="16"/>
  <c r="J75" i="16"/>
  <c r="D75" i="16"/>
  <c r="T70" i="16"/>
  <c r="S70" i="16"/>
  <c r="R70" i="16"/>
  <c r="Q70" i="16"/>
  <c r="P70" i="16"/>
  <c r="O70" i="16"/>
  <c r="N70" i="16"/>
  <c r="M70" i="16"/>
  <c r="L70" i="16"/>
  <c r="K70" i="16"/>
  <c r="J70" i="16"/>
  <c r="I70" i="16"/>
  <c r="H70" i="16"/>
  <c r="G70" i="16"/>
  <c r="F70" i="16"/>
  <c r="E70" i="16"/>
  <c r="D70" i="16"/>
  <c r="T64" i="16"/>
  <c r="S64" i="16"/>
  <c r="R64" i="16"/>
  <c r="Q64" i="16"/>
  <c r="P64" i="16"/>
  <c r="O64" i="16"/>
  <c r="N64" i="16"/>
  <c r="M64" i="16"/>
  <c r="L64" i="16"/>
  <c r="K64" i="16"/>
  <c r="J64" i="16"/>
  <c r="H64" i="16"/>
  <c r="G64" i="16"/>
  <c r="F64" i="16"/>
  <c r="E64" i="16"/>
  <c r="D64" i="16"/>
  <c r="D63" i="16"/>
  <c r="I61" i="16"/>
  <c r="D61" i="16"/>
  <c r="D59" i="16"/>
  <c r="T56" i="16"/>
  <c r="S56" i="16"/>
  <c r="R56" i="16"/>
  <c r="Q56" i="16"/>
  <c r="P56" i="16"/>
  <c r="O56" i="16"/>
  <c r="O39" i="16" s="1"/>
  <c r="N56" i="16"/>
  <c r="M56" i="16"/>
  <c r="L56" i="16"/>
  <c r="K56" i="16"/>
  <c r="J56" i="16"/>
  <c r="D56" i="16"/>
  <c r="D55" i="16"/>
  <c r="H52" i="16"/>
  <c r="D52" i="16"/>
  <c r="T50" i="16"/>
  <c r="T39" i="16" s="1"/>
  <c r="S50" i="16"/>
  <c r="R50" i="16"/>
  <c r="Q50" i="16"/>
  <c r="P50" i="16"/>
  <c r="O50" i="16"/>
  <c r="N50" i="16"/>
  <c r="M50" i="16"/>
  <c r="L50" i="16"/>
  <c r="L39" i="16" s="1"/>
  <c r="K50" i="16"/>
  <c r="J50" i="16"/>
  <c r="I50" i="16"/>
  <c r="D50" i="16"/>
  <c r="T45" i="16"/>
  <c r="S45" i="16"/>
  <c r="R45" i="16"/>
  <c r="Q45" i="16"/>
  <c r="Q39" i="16" s="1"/>
  <c r="P45" i="16"/>
  <c r="O45" i="16"/>
  <c r="N45" i="16"/>
  <c r="M45" i="16"/>
  <c r="L45" i="16"/>
  <c r="K45" i="16"/>
  <c r="J45" i="16"/>
  <c r="I45" i="16"/>
  <c r="I39" i="16" s="1"/>
  <c r="H45" i="16"/>
  <c r="G45" i="16"/>
  <c r="F45" i="16"/>
  <c r="E45" i="16"/>
  <c r="E39" i="16" s="1"/>
  <c r="D45" i="16"/>
  <c r="T42" i="16"/>
  <c r="S42" i="16"/>
  <c r="S39" i="16" s="1"/>
  <c r="R42" i="16"/>
  <c r="R39" i="16" s="1"/>
  <c r="Q42" i="16"/>
  <c r="P42" i="16"/>
  <c r="O42" i="16"/>
  <c r="N42" i="16"/>
  <c r="M42" i="16"/>
  <c r="L42" i="16"/>
  <c r="K42" i="16"/>
  <c r="K39" i="16" s="1"/>
  <c r="D42" i="16"/>
  <c r="D39" i="16" s="1"/>
  <c r="D40" i="16"/>
  <c r="U39" i="16"/>
  <c r="V39" i="16" s="1"/>
  <c r="C39" i="16"/>
  <c r="B39" i="16"/>
  <c r="U38" i="16"/>
  <c r="U37" i="16"/>
  <c r="U36" i="16"/>
  <c r="U35" i="16"/>
  <c r="T31" i="16"/>
  <c r="S31" i="16"/>
  <c r="S29" i="16" s="1"/>
  <c r="R31" i="16"/>
  <c r="R29" i="16" s="1"/>
  <c r="Q31" i="16"/>
  <c r="Q29" i="16" s="1"/>
  <c r="P31" i="16"/>
  <c r="P29" i="16" s="1"/>
  <c r="O31" i="16"/>
  <c r="O29" i="16" s="1"/>
  <c r="N31" i="16"/>
  <c r="N29" i="16" s="1"/>
  <c r="M31" i="16"/>
  <c r="M29" i="16" s="1"/>
  <c r="L31" i="16"/>
  <c r="K31" i="16"/>
  <c r="K29" i="16" s="1"/>
  <c r="J31" i="16"/>
  <c r="J29" i="16" s="1"/>
  <c r="I31" i="16"/>
  <c r="I29" i="16" s="1"/>
  <c r="G31" i="16"/>
  <c r="D31" i="16"/>
  <c r="D29" i="16" s="1"/>
  <c r="U29" i="16"/>
  <c r="T29" i="16"/>
  <c r="L29" i="16"/>
  <c r="H29" i="16"/>
  <c r="G29" i="16"/>
  <c r="F29" i="16"/>
  <c r="E29" i="16"/>
  <c r="C29" i="16"/>
  <c r="B29" i="16"/>
  <c r="V29" i="16" s="1"/>
  <c r="D28" i="16"/>
  <c r="T25" i="16"/>
  <c r="T24" i="16" s="1"/>
  <c r="S25" i="16"/>
  <c r="R25" i="16"/>
  <c r="R24" i="16" s="1"/>
  <c r="Q25" i="16"/>
  <c r="Q24" i="16" s="1"/>
  <c r="P25" i="16"/>
  <c r="P24" i="16" s="1"/>
  <c r="O25" i="16"/>
  <c r="O24" i="16" s="1"/>
  <c r="N25" i="16"/>
  <c r="N24" i="16" s="1"/>
  <c r="M25" i="16"/>
  <c r="M24" i="16" s="1"/>
  <c r="L25" i="16"/>
  <c r="L24" i="16" s="1"/>
  <c r="K25" i="16"/>
  <c r="J25" i="16"/>
  <c r="J24" i="16" s="1"/>
  <c r="D25" i="16"/>
  <c r="U24" i="16"/>
  <c r="V24" i="16" s="1"/>
  <c r="S24" i="16"/>
  <c r="K24" i="16"/>
  <c r="I24" i="16"/>
  <c r="H24" i="16"/>
  <c r="G24" i="16"/>
  <c r="F24" i="16"/>
  <c r="E24" i="16"/>
  <c r="C24" i="16"/>
  <c r="B24" i="16"/>
  <c r="D23" i="16"/>
  <c r="D22" i="16"/>
  <c r="T18" i="16"/>
  <c r="S18" i="16"/>
  <c r="S11" i="16" s="1"/>
  <c r="R18" i="16"/>
  <c r="Q18" i="16"/>
  <c r="P18" i="16"/>
  <c r="O18" i="16"/>
  <c r="N18" i="16"/>
  <c r="M18" i="16"/>
  <c r="L18" i="16"/>
  <c r="K18" i="16"/>
  <c r="K11" i="16" s="1"/>
  <c r="J18" i="16"/>
  <c r="I18" i="16"/>
  <c r="H18" i="16"/>
  <c r="D18" i="16"/>
  <c r="T12" i="16"/>
  <c r="S12" i="16"/>
  <c r="R12" i="16"/>
  <c r="Q12" i="16"/>
  <c r="Q11" i="16" s="1"/>
  <c r="P12" i="16"/>
  <c r="O12" i="16"/>
  <c r="N12" i="16"/>
  <c r="N11" i="16" s="1"/>
  <c r="M12" i="16"/>
  <c r="L12" i="16"/>
  <c r="K12" i="16"/>
  <c r="J12" i="16"/>
  <c r="J11" i="16" s="1"/>
  <c r="I12" i="16"/>
  <c r="I11" i="16" s="1"/>
  <c r="H12" i="16"/>
  <c r="G12" i="16"/>
  <c r="G11" i="16" s="1"/>
  <c r="E12" i="16"/>
  <c r="E11" i="16" s="1"/>
  <c r="D12" i="16"/>
  <c r="U11" i="16"/>
  <c r="F11" i="16"/>
  <c r="C11" i="16"/>
  <c r="B11" i="16"/>
  <c r="V11" i="16" s="1"/>
  <c r="U9" i="16"/>
  <c r="T9" i="16"/>
  <c r="S9" i="16"/>
  <c r="R9" i="16"/>
  <c r="Q9" i="16"/>
  <c r="P9" i="16"/>
  <c r="O9" i="16"/>
  <c r="N9" i="16"/>
  <c r="M9" i="16"/>
  <c r="L9" i="16"/>
  <c r="K9" i="16"/>
  <c r="J9" i="16"/>
  <c r="I9" i="16"/>
  <c r="H9" i="16"/>
  <c r="G9" i="16"/>
  <c r="F9" i="16"/>
  <c r="E9" i="16"/>
  <c r="C9" i="16"/>
  <c r="B9" i="16"/>
  <c r="D6" i="16"/>
  <c r="D9" i="16" s="1"/>
  <c r="U41" i="11"/>
  <c r="T32" i="11"/>
  <c r="S32" i="11"/>
  <c r="U78" i="11"/>
  <c r="U129" i="11"/>
  <c r="U51" i="11"/>
  <c r="T74" i="11"/>
  <c r="V9" i="16" l="1"/>
  <c r="E143" i="16"/>
  <c r="G39" i="16"/>
  <c r="G143" i="16" s="1"/>
  <c r="R11" i="16"/>
  <c r="R143" i="16" s="1"/>
  <c r="N39" i="16"/>
  <c r="H39" i="16"/>
  <c r="H143" i="16" s="1"/>
  <c r="J39" i="16"/>
  <c r="J143" i="16" s="1"/>
  <c r="Q143" i="16"/>
  <c r="B143" i="16"/>
  <c r="L11" i="16"/>
  <c r="T11" i="16"/>
  <c r="T143" i="16" s="1"/>
  <c r="K143" i="16"/>
  <c r="C143" i="16"/>
  <c r="C144" i="16" s="1"/>
  <c r="D11" i="16"/>
  <c r="M11" i="16"/>
  <c r="O11" i="16"/>
  <c r="O143" i="16" s="1"/>
  <c r="S143" i="16"/>
  <c r="D24" i="16"/>
  <c r="M39" i="16"/>
  <c r="P39" i="16"/>
  <c r="P143" i="16" s="1"/>
  <c r="F39" i="16"/>
  <c r="F143" i="16" s="1"/>
  <c r="I143" i="16"/>
  <c r="H11" i="16"/>
  <c r="P11" i="16"/>
  <c r="U143" i="16"/>
  <c r="N143" i="16"/>
  <c r="L143" i="16"/>
  <c r="U64" i="11"/>
  <c r="U57" i="11"/>
  <c r="S141" i="11"/>
  <c r="U31" i="12"/>
  <c r="U13" i="12"/>
  <c r="C13" i="15"/>
  <c r="D114" i="15"/>
  <c r="D113" i="15" s="1"/>
  <c r="C113" i="15"/>
  <c r="C112" i="15"/>
  <c r="D106" i="15"/>
  <c r="C106" i="15"/>
  <c r="D103" i="15"/>
  <c r="C103" i="15"/>
  <c r="D99" i="15"/>
  <c r="C99" i="15"/>
  <c r="C98" i="15"/>
  <c r="D92" i="15"/>
  <c r="C92" i="15"/>
  <c r="D89" i="15"/>
  <c r="C89" i="15"/>
  <c r="D85" i="15"/>
  <c r="C85" i="15"/>
  <c r="D81" i="15"/>
  <c r="C81" i="15"/>
  <c r="C80" i="15"/>
  <c r="D77" i="15"/>
  <c r="C77" i="15"/>
  <c r="D75" i="15"/>
  <c r="C75" i="15"/>
  <c r="D71" i="15"/>
  <c r="C71" i="15"/>
  <c r="C70" i="15"/>
  <c r="D67" i="15"/>
  <c r="C67" i="15"/>
  <c r="C65" i="15"/>
  <c r="D61" i="15"/>
  <c r="C61" i="15"/>
  <c r="C60" i="15"/>
  <c r="C57" i="15"/>
  <c r="D51" i="15"/>
  <c r="C51" i="15"/>
  <c r="D47" i="15"/>
  <c r="C47" i="15"/>
  <c r="D44" i="15"/>
  <c r="D41" i="15" s="1"/>
  <c r="C44" i="15"/>
  <c r="C42" i="15"/>
  <c r="B41" i="15"/>
  <c r="C41" i="15" s="1"/>
  <c r="D34" i="15"/>
  <c r="D32" i="15" s="1"/>
  <c r="C34" i="15"/>
  <c r="B32" i="15"/>
  <c r="B124" i="15" s="1"/>
  <c r="C31" i="15"/>
  <c r="D28" i="15"/>
  <c r="C28" i="15"/>
  <c r="D27" i="15"/>
  <c r="B27" i="15"/>
  <c r="C27" i="15" s="1"/>
  <c r="C25" i="15"/>
  <c r="C22" i="15"/>
  <c r="D17" i="15"/>
  <c r="C17" i="15"/>
  <c r="D16" i="15"/>
  <c r="D124" i="15" s="1"/>
  <c r="C16" i="15"/>
  <c r="B16" i="15"/>
  <c r="D13" i="15"/>
  <c r="B13" i="15"/>
  <c r="S74" i="11"/>
  <c r="S68" i="11"/>
  <c r="U120" i="11"/>
  <c r="U69" i="11"/>
  <c r="U71" i="11"/>
  <c r="U70" i="11"/>
  <c r="R37" i="11"/>
  <c r="R35" i="11"/>
  <c r="U33" i="11"/>
  <c r="D103" i="14"/>
  <c r="D114" i="14"/>
  <c r="D113" i="14" s="1"/>
  <c r="C113" i="14"/>
  <c r="C112" i="14"/>
  <c r="D106" i="14"/>
  <c r="C106" i="14"/>
  <c r="C103" i="14"/>
  <c r="D99" i="14"/>
  <c r="C99" i="14"/>
  <c r="C98" i="14"/>
  <c r="D92" i="14"/>
  <c r="C92" i="14"/>
  <c r="D89" i="14"/>
  <c r="C89" i="14"/>
  <c r="D85" i="14"/>
  <c r="C85" i="14"/>
  <c r="D81" i="14"/>
  <c r="C81" i="14"/>
  <c r="C80" i="14"/>
  <c r="D77" i="14"/>
  <c r="C77" i="14"/>
  <c r="D75" i="14"/>
  <c r="C75" i="14"/>
  <c r="D71" i="14"/>
  <c r="C71" i="14"/>
  <c r="C70" i="14"/>
  <c r="D67" i="14"/>
  <c r="C67" i="14"/>
  <c r="C65" i="14"/>
  <c r="D61" i="14"/>
  <c r="C61" i="14"/>
  <c r="C60" i="14"/>
  <c r="C57" i="14"/>
  <c r="D51" i="14"/>
  <c r="C51" i="14"/>
  <c r="D47" i="14"/>
  <c r="C47" i="14"/>
  <c r="D44" i="14"/>
  <c r="C44" i="14"/>
  <c r="C42" i="14"/>
  <c r="B41" i="14"/>
  <c r="C41" i="14" s="1"/>
  <c r="D34" i="14"/>
  <c r="D32" i="14" s="1"/>
  <c r="C34" i="14"/>
  <c r="B32" i="14"/>
  <c r="C32" i="14" s="1"/>
  <c r="C31" i="14"/>
  <c r="D28" i="14"/>
  <c r="C28" i="14"/>
  <c r="D27" i="14"/>
  <c r="B27" i="14"/>
  <c r="C27" i="14" s="1"/>
  <c r="C25" i="14"/>
  <c r="C22" i="14"/>
  <c r="D17" i="14"/>
  <c r="D16" i="14" s="1"/>
  <c r="C17" i="14"/>
  <c r="B16" i="14"/>
  <c r="D13" i="14"/>
  <c r="B13" i="14"/>
  <c r="C13" i="14" s="1"/>
  <c r="C8" i="14"/>
  <c r="D112" i="13"/>
  <c r="D113" i="13"/>
  <c r="D105" i="13"/>
  <c r="D103" i="13"/>
  <c r="D99" i="13"/>
  <c r="D92" i="13"/>
  <c r="D89" i="13"/>
  <c r="D85" i="13"/>
  <c r="D41" i="13" s="1"/>
  <c r="D123" i="13" s="1"/>
  <c r="D81" i="13"/>
  <c r="D77" i="13"/>
  <c r="D75" i="13"/>
  <c r="D71" i="13"/>
  <c r="D67" i="13"/>
  <c r="D61" i="13"/>
  <c r="D51" i="13"/>
  <c r="D47" i="13"/>
  <c r="D44" i="13"/>
  <c r="D34" i="13"/>
  <c r="D32" i="13" s="1"/>
  <c r="D28" i="13"/>
  <c r="D27" i="13" s="1"/>
  <c r="D17" i="13"/>
  <c r="D16" i="13" s="1"/>
  <c r="D13" i="13"/>
  <c r="C57" i="13"/>
  <c r="C28" i="13"/>
  <c r="C17" i="13"/>
  <c r="C22" i="13"/>
  <c r="C25" i="13"/>
  <c r="C31" i="13"/>
  <c r="C34" i="13"/>
  <c r="C42" i="13"/>
  <c r="C44" i="13"/>
  <c r="C47" i="13"/>
  <c r="C51" i="13"/>
  <c r="C60" i="13"/>
  <c r="C61" i="13"/>
  <c r="C65" i="13"/>
  <c r="C67" i="13"/>
  <c r="C70" i="13"/>
  <c r="C71" i="13"/>
  <c r="C75" i="13"/>
  <c r="C77" i="13"/>
  <c r="C80" i="13"/>
  <c r="C81" i="13"/>
  <c r="C85" i="13"/>
  <c r="C89" i="13"/>
  <c r="C92" i="13"/>
  <c r="C98" i="13"/>
  <c r="C99" i="13"/>
  <c r="C103" i="13"/>
  <c r="C105" i="13"/>
  <c r="C111" i="13"/>
  <c r="C112" i="13"/>
  <c r="C8" i="13"/>
  <c r="B41" i="13"/>
  <c r="C41" i="13" s="1"/>
  <c r="B32" i="13"/>
  <c r="C32" i="13" s="1"/>
  <c r="B27" i="13"/>
  <c r="C27" i="13" s="1"/>
  <c r="B16" i="13"/>
  <c r="B13" i="13"/>
  <c r="C13" i="13" s="1"/>
  <c r="Q134" i="11"/>
  <c r="R58" i="11"/>
  <c r="S58" i="11"/>
  <c r="T58" i="11"/>
  <c r="Q58" i="11"/>
  <c r="U81" i="11"/>
  <c r="U45" i="11"/>
  <c r="Q37" i="11"/>
  <c r="Q53" i="11"/>
  <c r="R94" i="11"/>
  <c r="S94" i="11"/>
  <c r="T94" i="11"/>
  <c r="P94" i="11"/>
  <c r="Q94" i="11"/>
  <c r="R68" i="11"/>
  <c r="T68" i="11"/>
  <c r="Q68" i="11"/>
  <c r="P68" i="11"/>
  <c r="P50" i="11"/>
  <c r="P58" i="11"/>
  <c r="F144" i="16" l="1"/>
  <c r="G144" i="16" s="1"/>
  <c r="V143" i="16"/>
  <c r="U144" i="16"/>
  <c r="M143" i="16"/>
  <c r="D143" i="16"/>
  <c r="U68" i="11"/>
  <c r="C32" i="15"/>
  <c r="C124" i="15" s="1"/>
  <c r="B124" i="14"/>
  <c r="C16" i="14"/>
  <c r="D41" i="14"/>
  <c r="D124" i="14" s="1"/>
  <c r="C124" i="14"/>
  <c r="B123" i="13"/>
  <c r="C16" i="13"/>
  <c r="C123" i="13" s="1"/>
  <c r="U63" i="11"/>
  <c r="O58" i="11"/>
  <c r="U104" i="11"/>
  <c r="O94" i="11"/>
  <c r="U62" i="11"/>
  <c r="O89" i="11"/>
  <c r="U32" i="11" l="1"/>
  <c r="U163" i="11"/>
  <c r="N156" i="11"/>
  <c r="U162" i="11"/>
  <c r="O156" i="11"/>
  <c r="P156" i="11"/>
  <c r="Q156" i="11"/>
  <c r="R156" i="11"/>
  <c r="S156" i="11"/>
  <c r="T156" i="11"/>
  <c r="N37" i="11" l="1"/>
  <c r="U44" i="11"/>
  <c r="U10" i="11"/>
  <c r="U60" i="11"/>
  <c r="M58" i="11"/>
  <c r="U9" i="11"/>
  <c r="U83" i="11"/>
  <c r="U160" i="11"/>
  <c r="U158" i="11"/>
  <c r="M156" i="11"/>
  <c r="M150" i="11" s="1"/>
  <c r="N150" i="11"/>
  <c r="O150" i="11"/>
  <c r="P150" i="11"/>
  <c r="T150" i="11"/>
  <c r="L156" i="11"/>
  <c r="L150" i="11" s="1"/>
  <c r="Q150" i="11"/>
  <c r="R150" i="11"/>
  <c r="S150" i="11"/>
  <c r="L37" i="11"/>
  <c r="K58" i="11"/>
  <c r="K37" i="11"/>
  <c r="U159" i="11" l="1"/>
  <c r="U161" i="11"/>
  <c r="U157" i="11"/>
  <c r="K156" i="11"/>
  <c r="K150" i="11" s="1"/>
  <c r="U82" i="11"/>
  <c r="K143" i="11"/>
  <c r="K141" i="11"/>
  <c r="K134" i="11"/>
  <c r="K121" i="11"/>
  <c r="K114" i="11"/>
  <c r="K105" i="11"/>
  <c r="K94" i="11"/>
  <c r="K89" i="11"/>
  <c r="K84" i="11"/>
  <c r="K68" i="11"/>
  <c r="K53" i="11"/>
  <c r="K35" i="11"/>
  <c r="K29" i="11"/>
  <c r="K28" i="11" s="1"/>
  <c r="K22" i="11"/>
  <c r="K11" i="11"/>
  <c r="J143" i="11"/>
  <c r="U21" i="11"/>
  <c r="I53" i="11"/>
  <c r="U76" i="11"/>
  <c r="U156" i="11" l="1"/>
  <c r="I121" i="11"/>
  <c r="I89" i="11"/>
  <c r="U61" i="11"/>
  <c r="I58" i="11"/>
  <c r="D143" i="12"/>
  <c r="U142" i="12"/>
  <c r="T136" i="12"/>
  <c r="H136" i="12"/>
  <c r="G136" i="12"/>
  <c r="F136" i="12"/>
  <c r="C136" i="12"/>
  <c r="D136" i="12" s="1"/>
  <c r="D135" i="12"/>
  <c r="T129" i="12"/>
  <c r="S129" i="12"/>
  <c r="R129" i="12"/>
  <c r="Q129" i="12"/>
  <c r="P129" i="12"/>
  <c r="O129" i="12"/>
  <c r="N129" i="12"/>
  <c r="M129" i="12"/>
  <c r="L129" i="12"/>
  <c r="K129" i="12"/>
  <c r="J129" i="12"/>
  <c r="I129" i="12"/>
  <c r="T127" i="12"/>
  <c r="S127" i="12"/>
  <c r="R127" i="12"/>
  <c r="Q127" i="12"/>
  <c r="P127" i="12"/>
  <c r="O127" i="12"/>
  <c r="N127" i="12"/>
  <c r="M127" i="12"/>
  <c r="L127" i="12"/>
  <c r="K127" i="12"/>
  <c r="J127" i="12"/>
  <c r="I127" i="12"/>
  <c r="T120" i="12"/>
  <c r="S120" i="12"/>
  <c r="R120" i="12"/>
  <c r="Q120" i="12"/>
  <c r="P120" i="12"/>
  <c r="O120" i="12"/>
  <c r="N120" i="12"/>
  <c r="M120" i="12"/>
  <c r="L120" i="12"/>
  <c r="K120" i="12"/>
  <c r="J120" i="12"/>
  <c r="I120" i="12"/>
  <c r="H120" i="12"/>
  <c r="G120" i="12"/>
  <c r="F120" i="12"/>
  <c r="E120" i="12"/>
  <c r="D120" i="12"/>
  <c r="D119" i="12"/>
  <c r="T107" i="12"/>
  <c r="S107" i="12"/>
  <c r="R107" i="12"/>
  <c r="Q107" i="12"/>
  <c r="P107" i="12"/>
  <c r="O107" i="12"/>
  <c r="N107" i="12"/>
  <c r="M107" i="12"/>
  <c r="L107" i="12"/>
  <c r="K107" i="12"/>
  <c r="J107" i="12"/>
  <c r="I107" i="12"/>
  <c r="H107" i="12"/>
  <c r="G107" i="12"/>
  <c r="F107" i="12"/>
  <c r="E107" i="12"/>
  <c r="D107" i="12"/>
  <c r="T100" i="12"/>
  <c r="S100" i="12"/>
  <c r="R100" i="12"/>
  <c r="Q100" i="12"/>
  <c r="P100" i="12"/>
  <c r="O100" i="12"/>
  <c r="N100" i="12"/>
  <c r="M100" i="12"/>
  <c r="L100" i="12"/>
  <c r="K100" i="12"/>
  <c r="J100" i="12"/>
  <c r="I100" i="12"/>
  <c r="H100" i="12"/>
  <c r="G100" i="12"/>
  <c r="F100" i="12"/>
  <c r="E100" i="12"/>
  <c r="D100" i="12"/>
  <c r="T91" i="12"/>
  <c r="S91" i="12"/>
  <c r="R91" i="12"/>
  <c r="Q91" i="12"/>
  <c r="P91" i="12"/>
  <c r="O91" i="12"/>
  <c r="N91" i="12"/>
  <c r="M91" i="12"/>
  <c r="L91" i="12"/>
  <c r="K91" i="12"/>
  <c r="J91" i="12"/>
  <c r="I91" i="12"/>
  <c r="H91" i="12"/>
  <c r="F91" i="12"/>
  <c r="F41" i="12" s="1"/>
  <c r="E91" i="12"/>
  <c r="D91" i="12"/>
  <c r="T81" i="12"/>
  <c r="S81" i="12"/>
  <c r="R81" i="12"/>
  <c r="Q81" i="12"/>
  <c r="P81" i="12"/>
  <c r="O81" i="12"/>
  <c r="N81" i="12"/>
  <c r="M81" i="12"/>
  <c r="L81" i="12"/>
  <c r="K81" i="12"/>
  <c r="J81" i="12"/>
  <c r="I81" i="12"/>
  <c r="H81" i="12"/>
  <c r="G81" i="12"/>
  <c r="F81" i="12"/>
  <c r="E81" i="12"/>
  <c r="D81" i="12"/>
  <c r="D80" i="12"/>
  <c r="T77" i="12"/>
  <c r="S77" i="12"/>
  <c r="R77" i="12"/>
  <c r="Q77" i="12"/>
  <c r="P77" i="12"/>
  <c r="O77" i="12"/>
  <c r="N77" i="12"/>
  <c r="M77" i="12"/>
  <c r="L77" i="12"/>
  <c r="K77" i="12"/>
  <c r="J77" i="12"/>
  <c r="D77" i="12"/>
  <c r="T72" i="12"/>
  <c r="S72" i="12"/>
  <c r="R72" i="12"/>
  <c r="Q72" i="12"/>
  <c r="P72" i="12"/>
  <c r="O72" i="12"/>
  <c r="N72" i="12"/>
  <c r="M72" i="12"/>
  <c r="L72" i="12"/>
  <c r="K72" i="12"/>
  <c r="J72" i="12"/>
  <c r="I72" i="12"/>
  <c r="H72" i="12"/>
  <c r="G72" i="12"/>
  <c r="F72" i="12"/>
  <c r="E72" i="12"/>
  <c r="D72" i="12"/>
  <c r="T66" i="12"/>
  <c r="S66" i="12"/>
  <c r="R66" i="12"/>
  <c r="Q66" i="12"/>
  <c r="P66" i="12"/>
  <c r="O66" i="12"/>
  <c r="N66" i="12"/>
  <c r="M66" i="12"/>
  <c r="L66" i="12"/>
  <c r="K66" i="12"/>
  <c r="J66" i="12"/>
  <c r="H66" i="12"/>
  <c r="G66" i="12"/>
  <c r="F66" i="12"/>
  <c r="E66" i="12"/>
  <c r="D66" i="12"/>
  <c r="D65" i="12"/>
  <c r="I63" i="12"/>
  <c r="D63" i="12"/>
  <c r="D61" i="12"/>
  <c r="T58" i="12"/>
  <c r="S58" i="12"/>
  <c r="R58" i="12"/>
  <c r="Q58" i="12"/>
  <c r="P58" i="12"/>
  <c r="O58" i="12"/>
  <c r="N58" i="12"/>
  <c r="M58" i="12"/>
  <c r="L58" i="12"/>
  <c r="K58" i="12"/>
  <c r="J58" i="12"/>
  <c r="D58" i="12"/>
  <c r="D57" i="12"/>
  <c r="H54" i="12"/>
  <c r="H41" i="12" s="1"/>
  <c r="D54" i="12"/>
  <c r="T52" i="12"/>
  <c r="S52" i="12"/>
  <c r="R52" i="12"/>
  <c r="Q52" i="12"/>
  <c r="P52" i="12"/>
  <c r="O52" i="12"/>
  <c r="N52" i="12"/>
  <c r="M52" i="12"/>
  <c r="L52" i="12"/>
  <c r="K52" i="12"/>
  <c r="J52" i="12"/>
  <c r="I52" i="12"/>
  <c r="D52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E41" i="12" s="1"/>
  <c r="D47" i="12"/>
  <c r="T44" i="12"/>
  <c r="S44" i="12"/>
  <c r="R44" i="12"/>
  <c r="Q44" i="12"/>
  <c r="P44" i="12"/>
  <c r="O44" i="12"/>
  <c r="N44" i="12"/>
  <c r="M44" i="12"/>
  <c r="L44" i="12"/>
  <c r="K44" i="12"/>
  <c r="D44" i="12"/>
  <c r="D42" i="12"/>
  <c r="G41" i="12"/>
  <c r="C41" i="12"/>
  <c r="B41" i="12"/>
  <c r="U40" i="12"/>
  <c r="U39" i="12"/>
  <c r="U38" i="12"/>
  <c r="U37" i="12"/>
  <c r="T33" i="12"/>
  <c r="S33" i="12"/>
  <c r="S31" i="12" s="1"/>
  <c r="R33" i="12"/>
  <c r="Q33" i="12"/>
  <c r="Q31" i="12" s="1"/>
  <c r="P33" i="12"/>
  <c r="O33" i="12"/>
  <c r="O31" i="12" s="1"/>
  <c r="N33" i="12"/>
  <c r="M33" i="12"/>
  <c r="L33" i="12"/>
  <c r="K33" i="12"/>
  <c r="K31" i="12" s="1"/>
  <c r="J33" i="12"/>
  <c r="J31" i="12" s="1"/>
  <c r="I33" i="12"/>
  <c r="G33" i="12"/>
  <c r="D33" i="12"/>
  <c r="D31" i="12" s="1"/>
  <c r="T31" i="12"/>
  <c r="R31" i="12"/>
  <c r="P31" i="12"/>
  <c r="N31" i="12"/>
  <c r="M31" i="12"/>
  <c r="L31" i="12"/>
  <c r="H31" i="12"/>
  <c r="G31" i="12"/>
  <c r="F31" i="12"/>
  <c r="E31" i="12"/>
  <c r="C31" i="12"/>
  <c r="B31" i="12"/>
  <c r="D30" i="12"/>
  <c r="U26" i="12"/>
  <c r="T27" i="12"/>
  <c r="T26" i="12" s="1"/>
  <c r="S27" i="12"/>
  <c r="S26" i="12" s="1"/>
  <c r="R27" i="12"/>
  <c r="R26" i="12" s="1"/>
  <c r="Q27" i="12"/>
  <c r="P27" i="12"/>
  <c r="P26" i="12" s="1"/>
  <c r="O27" i="12"/>
  <c r="O26" i="12" s="1"/>
  <c r="N27" i="12"/>
  <c r="N26" i="12" s="1"/>
  <c r="M27" i="12"/>
  <c r="L27" i="12"/>
  <c r="L26" i="12" s="1"/>
  <c r="K27" i="12"/>
  <c r="K26" i="12" s="1"/>
  <c r="J27" i="12"/>
  <c r="J26" i="12" s="1"/>
  <c r="D27" i="12"/>
  <c r="D26" i="12" s="1"/>
  <c r="Q26" i="12"/>
  <c r="M26" i="12"/>
  <c r="I26" i="12"/>
  <c r="H26" i="12"/>
  <c r="G26" i="12"/>
  <c r="F26" i="12"/>
  <c r="F145" i="12" s="1"/>
  <c r="E26" i="12"/>
  <c r="C26" i="12"/>
  <c r="B26" i="12"/>
  <c r="D25" i="12"/>
  <c r="D24" i="12"/>
  <c r="T20" i="12"/>
  <c r="T13" i="12" s="1"/>
  <c r="S20" i="12"/>
  <c r="R20" i="12"/>
  <c r="Q20" i="12"/>
  <c r="P20" i="12"/>
  <c r="P13" i="12" s="1"/>
  <c r="O20" i="12"/>
  <c r="N20" i="12"/>
  <c r="M20" i="12"/>
  <c r="L20" i="12"/>
  <c r="L13" i="12" s="1"/>
  <c r="K20" i="12"/>
  <c r="J20" i="12"/>
  <c r="I20" i="12"/>
  <c r="H20" i="12"/>
  <c r="D20" i="12"/>
  <c r="D13" i="12" s="1"/>
  <c r="T14" i="12"/>
  <c r="S14" i="12"/>
  <c r="R14" i="12"/>
  <c r="R13" i="12" s="1"/>
  <c r="Q14" i="12"/>
  <c r="P14" i="12"/>
  <c r="O14" i="12"/>
  <c r="O13" i="12" s="1"/>
  <c r="N14" i="12"/>
  <c r="N13" i="12" s="1"/>
  <c r="M14" i="12"/>
  <c r="L14" i="12"/>
  <c r="K14" i="12"/>
  <c r="J14" i="12"/>
  <c r="J13" i="12" s="1"/>
  <c r="I14" i="12"/>
  <c r="H14" i="12"/>
  <c r="G14" i="12"/>
  <c r="E14" i="12"/>
  <c r="E13" i="12" s="1"/>
  <c r="E145" i="12" s="1"/>
  <c r="D14" i="12"/>
  <c r="S13" i="12"/>
  <c r="K13" i="12"/>
  <c r="H13" i="12"/>
  <c r="G13" i="12"/>
  <c r="G145" i="12" s="1"/>
  <c r="F13" i="12"/>
  <c r="C13" i="12"/>
  <c r="C145" i="12" s="1"/>
  <c r="B13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C146" i="12" s="1"/>
  <c r="F146" i="12" s="1"/>
  <c r="G146" i="12" s="1"/>
  <c r="B10" i="12"/>
  <c r="U10" i="12"/>
  <c r="D6" i="12"/>
  <c r="U20" i="11"/>
  <c r="U140" i="11"/>
  <c r="U113" i="11"/>
  <c r="U133" i="11"/>
  <c r="U8" i="11"/>
  <c r="U7" i="11"/>
  <c r="U6" i="11"/>
  <c r="T11" i="11"/>
  <c r="U150" i="11"/>
  <c r="U146" i="11"/>
  <c r="U128" i="11"/>
  <c r="U93" i="11"/>
  <c r="U88" i="11"/>
  <c r="U84" i="11" s="1"/>
  <c r="U59" i="11"/>
  <c r="U58" i="11" s="1"/>
  <c r="U52" i="11"/>
  <c r="U48" i="11"/>
  <c r="U26" i="11"/>
  <c r="U77" i="11"/>
  <c r="U75" i="11"/>
  <c r="U74" i="11"/>
  <c r="U72" i="11"/>
  <c r="D41" i="12" l="1"/>
  <c r="D145" i="12" s="1"/>
  <c r="B145" i="12"/>
  <c r="I41" i="12"/>
  <c r="U41" i="12"/>
  <c r="O41" i="12"/>
  <c r="O145" i="12" s="1"/>
  <c r="S41" i="12"/>
  <c r="S145" i="12" s="1"/>
  <c r="M41" i="12"/>
  <c r="Q41" i="12"/>
  <c r="K41" i="12"/>
  <c r="K145" i="12" s="1"/>
  <c r="J41" i="12"/>
  <c r="J145" i="12" s="1"/>
  <c r="L41" i="12"/>
  <c r="L145" i="12" s="1"/>
  <c r="P41" i="12"/>
  <c r="P145" i="12" s="1"/>
  <c r="T41" i="12"/>
  <c r="T145" i="12" s="1"/>
  <c r="N41" i="12"/>
  <c r="N145" i="12" s="1"/>
  <c r="R41" i="12"/>
  <c r="R145" i="12" s="1"/>
  <c r="I31" i="12"/>
  <c r="M13" i="12"/>
  <c r="Q13" i="12"/>
  <c r="H145" i="12"/>
  <c r="I13" i="12"/>
  <c r="I145" i="12" s="1"/>
  <c r="U131" i="11"/>
  <c r="U55" i="11"/>
  <c r="U111" i="11"/>
  <c r="U142" i="11"/>
  <c r="U100" i="11"/>
  <c r="U119" i="11"/>
  <c r="U130" i="11"/>
  <c r="U91" i="11"/>
  <c r="U25" i="11"/>
  <c r="U101" i="11"/>
  <c r="U139" i="11"/>
  <c r="U164" i="11"/>
  <c r="T143" i="11"/>
  <c r="T141" i="11"/>
  <c r="T134" i="11"/>
  <c r="T121" i="11"/>
  <c r="T114" i="11"/>
  <c r="T105" i="11"/>
  <c r="T89" i="11"/>
  <c r="T84" i="11"/>
  <c r="T53" i="11"/>
  <c r="T50" i="11"/>
  <c r="T37" i="11"/>
  <c r="T35" i="11" s="1"/>
  <c r="T29" i="11"/>
  <c r="T28" i="11" s="1"/>
  <c r="S29" i="11"/>
  <c r="T22" i="11"/>
  <c r="U138" i="11"/>
  <c r="U19" i="11"/>
  <c r="M145" i="12" l="1"/>
  <c r="Q145" i="12"/>
  <c r="U145" i="12"/>
  <c r="U146" i="12" s="1"/>
  <c r="U147" i="11"/>
  <c r="U132" i="11" l="1"/>
  <c r="U73" i="11"/>
  <c r="U46" i="11"/>
  <c r="U16" i="11"/>
  <c r="U17" i="11"/>
  <c r="U18" i="11"/>
  <c r="S143" i="11"/>
  <c r="S134" i="11"/>
  <c r="S121" i="11"/>
  <c r="S114" i="11"/>
  <c r="S105" i="11"/>
  <c r="S89" i="11"/>
  <c r="S84" i="11"/>
  <c r="S53" i="11"/>
  <c r="S50" i="11"/>
  <c r="S28" i="11"/>
  <c r="S37" i="11"/>
  <c r="S35" i="11" s="1"/>
  <c r="S22" i="11"/>
  <c r="S11" i="11"/>
  <c r="U11" i="11" l="1"/>
  <c r="U149" i="11" l="1"/>
  <c r="U144" i="11"/>
  <c r="R134" i="11"/>
  <c r="U112" i="11"/>
  <c r="R143" i="11" l="1"/>
  <c r="R141" i="11"/>
  <c r="R121" i="11"/>
  <c r="R114" i="11"/>
  <c r="R105" i="11"/>
  <c r="R89" i="11"/>
  <c r="R84" i="11"/>
  <c r="Q84" i="11"/>
  <c r="R53" i="11"/>
  <c r="R50" i="11"/>
  <c r="R29" i="11"/>
  <c r="R28" i="11" s="1"/>
  <c r="R22" i="11"/>
  <c r="R11" i="11"/>
  <c r="U141" i="11"/>
  <c r="D164" i="11"/>
  <c r="H150" i="11"/>
  <c r="G150" i="11"/>
  <c r="F150" i="11"/>
  <c r="C150" i="11"/>
  <c r="D150" i="11" s="1"/>
  <c r="D149" i="11"/>
  <c r="U148" i="11"/>
  <c r="U145" i="11"/>
  <c r="U143" i="11" s="1"/>
  <c r="Q143" i="11"/>
  <c r="P143" i="11"/>
  <c r="O143" i="11"/>
  <c r="N143" i="11"/>
  <c r="M143" i="11"/>
  <c r="L143" i="11"/>
  <c r="I143" i="11"/>
  <c r="Q141" i="11"/>
  <c r="P141" i="11"/>
  <c r="O141" i="11"/>
  <c r="N141" i="11"/>
  <c r="M141" i="11"/>
  <c r="L141" i="11"/>
  <c r="J141" i="11"/>
  <c r="I141" i="11"/>
  <c r="U134" i="11"/>
  <c r="P134" i="11"/>
  <c r="O134" i="11"/>
  <c r="N134" i="11"/>
  <c r="M134" i="11"/>
  <c r="L134" i="11"/>
  <c r="J134" i="11"/>
  <c r="I134" i="11"/>
  <c r="H134" i="11"/>
  <c r="G134" i="11"/>
  <c r="F134" i="11"/>
  <c r="E134" i="11"/>
  <c r="D134" i="11"/>
  <c r="D133" i="11"/>
  <c r="Q121" i="11"/>
  <c r="P121" i="11"/>
  <c r="O121" i="11"/>
  <c r="N121" i="11"/>
  <c r="M121" i="11"/>
  <c r="L121" i="11"/>
  <c r="J121" i="11"/>
  <c r="H121" i="11"/>
  <c r="G121" i="11"/>
  <c r="F121" i="11"/>
  <c r="E121" i="11"/>
  <c r="D121" i="11"/>
  <c r="U114" i="11"/>
  <c r="Q114" i="11"/>
  <c r="P114" i="11"/>
  <c r="O114" i="11"/>
  <c r="N114" i="11"/>
  <c r="M114" i="11"/>
  <c r="L114" i="11"/>
  <c r="J114" i="11"/>
  <c r="I114" i="11"/>
  <c r="H114" i="11"/>
  <c r="G114" i="11"/>
  <c r="F114" i="11"/>
  <c r="E114" i="11"/>
  <c r="D114" i="11"/>
  <c r="Q105" i="11"/>
  <c r="P105" i="11"/>
  <c r="O105" i="11"/>
  <c r="N105" i="11"/>
  <c r="M105" i="11"/>
  <c r="L105" i="11"/>
  <c r="J105" i="11"/>
  <c r="I105" i="11"/>
  <c r="H105" i="11"/>
  <c r="F105" i="11"/>
  <c r="E105" i="11"/>
  <c r="D105" i="11"/>
  <c r="U103" i="11"/>
  <c r="U102" i="11"/>
  <c r="N94" i="11"/>
  <c r="M94" i="11"/>
  <c r="L94" i="11"/>
  <c r="J94" i="11"/>
  <c r="I94" i="11"/>
  <c r="H94" i="11"/>
  <c r="G94" i="11"/>
  <c r="F94" i="11"/>
  <c r="E94" i="11"/>
  <c r="D94" i="11"/>
  <c r="D93" i="11"/>
  <c r="U90" i="11"/>
  <c r="U89" i="11" s="1"/>
  <c r="Q89" i="11"/>
  <c r="P89" i="11"/>
  <c r="N89" i="11"/>
  <c r="M89" i="11"/>
  <c r="L89" i="11"/>
  <c r="J89" i="11"/>
  <c r="D89" i="11"/>
  <c r="P84" i="11"/>
  <c r="O84" i="11"/>
  <c r="N84" i="11"/>
  <c r="M84" i="11"/>
  <c r="L84" i="11"/>
  <c r="J84" i="11"/>
  <c r="I84" i="11"/>
  <c r="H84" i="11"/>
  <c r="G84" i="11"/>
  <c r="F84" i="11"/>
  <c r="E84" i="11"/>
  <c r="D84" i="11"/>
  <c r="H78" i="11"/>
  <c r="G78" i="11"/>
  <c r="F78" i="11"/>
  <c r="E78" i="11"/>
  <c r="D78" i="11"/>
  <c r="D77" i="11"/>
  <c r="D74" i="11"/>
  <c r="D72" i="11"/>
  <c r="O68" i="11"/>
  <c r="N68" i="11"/>
  <c r="M68" i="11"/>
  <c r="L68" i="11"/>
  <c r="J68" i="11"/>
  <c r="D68" i="11"/>
  <c r="D67" i="11"/>
  <c r="H64" i="11"/>
  <c r="D64" i="11"/>
  <c r="N58" i="11"/>
  <c r="L58" i="11"/>
  <c r="J58" i="11"/>
  <c r="D58" i="11"/>
  <c r="U56" i="11"/>
  <c r="P53" i="11"/>
  <c r="O53" i="11"/>
  <c r="N53" i="11"/>
  <c r="M53" i="11"/>
  <c r="L53" i="11"/>
  <c r="J53" i="11"/>
  <c r="H53" i="11"/>
  <c r="G53" i="11"/>
  <c r="F53" i="11"/>
  <c r="E53" i="11"/>
  <c r="D53" i="11"/>
  <c r="U50" i="11"/>
  <c r="Q50" i="11"/>
  <c r="O50" i="11"/>
  <c r="N50" i="11"/>
  <c r="M50" i="11"/>
  <c r="L50" i="11"/>
  <c r="D50" i="11"/>
  <c r="D48" i="11"/>
  <c r="C47" i="11"/>
  <c r="B47" i="11"/>
  <c r="U43" i="11"/>
  <c r="U42" i="11"/>
  <c r="Q35" i="11"/>
  <c r="P37" i="11"/>
  <c r="P35" i="11" s="1"/>
  <c r="O37" i="11"/>
  <c r="O35" i="11" s="1"/>
  <c r="N35" i="11"/>
  <c r="M37" i="11"/>
  <c r="M35" i="11" s="1"/>
  <c r="L35" i="11"/>
  <c r="J37" i="11"/>
  <c r="J35" i="11" s="1"/>
  <c r="I37" i="11"/>
  <c r="G37" i="11"/>
  <c r="G35" i="11" s="1"/>
  <c r="D37" i="11"/>
  <c r="D35" i="11" s="1"/>
  <c r="H35" i="11"/>
  <c r="F35" i="11"/>
  <c r="E35" i="11"/>
  <c r="C35" i="11"/>
  <c r="B35" i="11"/>
  <c r="D32" i="11"/>
  <c r="Q29" i="11"/>
  <c r="Q28" i="11" s="1"/>
  <c r="P29" i="11"/>
  <c r="P28" i="11" s="1"/>
  <c r="O29" i="11"/>
  <c r="O28" i="11" s="1"/>
  <c r="N29" i="11"/>
  <c r="N28" i="11" s="1"/>
  <c r="M29" i="11"/>
  <c r="M28" i="11" s="1"/>
  <c r="L29" i="11"/>
  <c r="L28" i="11" s="1"/>
  <c r="J29" i="11"/>
  <c r="J28" i="11" s="1"/>
  <c r="D29" i="11"/>
  <c r="I28" i="11"/>
  <c r="H28" i="11"/>
  <c r="G28" i="11"/>
  <c r="F28" i="11"/>
  <c r="E28" i="11"/>
  <c r="C28" i="11"/>
  <c r="B28" i="11"/>
  <c r="U27" i="11"/>
  <c r="D27" i="11"/>
  <c r="D26" i="11"/>
  <c r="Q22" i="11"/>
  <c r="P22" i="11"/>
  <c r="O22" i="11"/>
  <c r="N22" i="11"/>
  <c r="M22" i="11"/>
  <c r="L22" i="11"/>
  <c r="J22" i="11"/>
  <c r="I22" i="11"/>
  <c r="H22" i="11"/>
  <c r="D22" i="11"/>
  <c r="H15" i="11"/>
  <c r="G15" i="11"/>
  <c r="G14" i="11" s="1"/>
  <c r="E15" i="11"/>
  <c r="E14" i="11" s="1"/>
  <c r="D15" i="11"/>
  <c r="F14" i="11"/>
  <c r="C14" i="11"/>
  <c r="B14" i="11"/>
  <c r="Q11" i="11"/>
  <c r="P11" i="11"/>
  <c r="O11" i="11"/>
  <c r="N11" i="11"/>
  <c r="M11" i="11"/>
  <c r="L11" i="11"/>
  <c r="J11" i="11"/>
  <c r="I11" i="11"/>
  <c r="H11" i="11"/>
  <c r="G11" i="11"/>
  <c r="F11" i="11"/>
  <c r="E11" i="11"/>
  <c r="C11" i="11"/>
  <c r="B11" i="11"/>
  <c r="D6" i="11"/>
  <c r="D11" i="11" s="1"/>
  <c r="U94" i="11" l="1"/>
  <c r="F47" i="11"/>
  <c r="F166" i="11" s="1"/>
  <c r="H14" i="11"/>
  <c r="U22" i="11"/>
  <c r="U29" i="11"/>
  <c r="U28" i="11" s="1"/>
  <c r="U53" i="11"/>
  <c r="U37" i="11"/>
  <c r="G47" i="11"/>
  <c r="G166" i="11" s="1"/>
  <c r="I35" i="11"/>
  <c r="U35" i="11" s="1"/>
  <c r="H47" i="11"/>
  <c r="D47" i="11"/>
  <c r="E47" i="11"/>
  <c r="E166" i="11" s="1"/>
  <c r="D14" i="11"/>
  <c r="D28" i="11"/>
  <c r="B166" i="11"/>
  <c r="U121" i="11"/>
  <c r="U105" i="11"/>
  <c r="C166" i="11"/>
  <c r="C167" i="11" s="1"/>
  <c r="H166" i="11" l="1"/>
  <c r="D166" i="11"/>
  <c r="F167" i="11"/>
  <c r="G167" i="11" s="1"/>
  <c r="U14" i="11"/>
  <c r="T78" i="11" l="1"/>
  <c r="T47" i="11" s="1"/>
  <c r="T166" i="11" s="1"/>
  <c r="P78" i="11"/>
  <c r="P47" i="11" s="1"/>
  <c r="P166" i="11" s="1"/>
  <c r="L78" i="11"/>
  <c r="L47" i="11" s="1"/>
  <c r="L166" i="11" s="1"/>
  <c r="S78" i="11"/>
  <c r="S47" i="11" s="1"/>
  <c r="S166" i="11" s="1"/>
  <c r="O78" i="11"/>
  <c r="O47" i="11" s="1"/>
  <c r="O166" i="11" s="1"/>
  <c r="K78" i="11"/>
  <c r="K47" i="11" s="1"/>
  <c r="K166" i="11" s="1"/>
  <c r="R78" i="11"/>
  <c r="R47" i="11" s="1"/>
  <c r="R166" i="11" s="1"/>
  <c r="N78" i="11"/>
  <c r="N47" i="11" s="1"/>
  <c r="N166" i="11" s="1"/>
  <c r="J78" i="11"/>
  <c r="J47" i="11" s="1"/>
  <c r="J166" i="11" s="1"/>
  <c r="Q78" i="11"/>
  <c r="Q47" i="11" s="1"/>
  <c r="Q166" i="11" s="1"/>
  <c r="M78" i="11"/>
  <c r="I78" i="11"/>
  <c r="I47" i="11" s="1"/>
  <c r="I166" i="11" s="1"/>
  <c r="M47" i="11" l="1"/>
  <c r="M166" i="11" s="1"/>
  <c r="U47" i="11"/>
  <c r="U166" i="11" s="1"/>
  <c r="U167" i="11" s="1"/>
</calcChain>
</file>

<file path=xl/sharedStrings.xml><?xml version="1.0" encoding="utf-8"?>
<sst xmlns="http://schemas.openxmlformats.org/spreadsheetml/2006/main" count="870" uniqueCount="224">
  <si>
    <t>ИТОГО ДОХОД</t>
  </si>
  <si>
    <t>ИТОГО РАСХОД</t>
  </si>
  <si>
    <t xml:space="preserve">               Доходная часть</t>
  </si>
  <si>
    <t>1. Защита интересов СРО и их членов, потребителей строительной продукции</t>
  </si>
  <si>
    <t>2. Контроль за деятельностью членов Ассоциации</t>
  </si>
  <si>
    <t>3. Общественная деятельность Ассоциации</t>
  </si>
  <si>
    <t xml:space="preserve">     2.2 Проведение внеплановых выездных проверок</t>
  </si>
  <si>
    <t xml:space="preserve">            участников строит.сферы (семинары, конференции, круглые столы и т.д.)</t>
  </si>
  <si>
    <t>4. Административно-хозяйственные расходы</t>
  </si>
  <si>
    <t xml:space="preserve">     4.4 Взаимодействие со СМИ в соответствии с медиа-планом</t>
  </si>
  <si>
    <t xml:space="preserve">     4.5 Ежегодное проведение аудита</t>
  </si>
  <si>
    <t xml:space="preserve">     4.7 Оплата командировочных расходов </t>
  </si>
  <si>
    <t>6. РЕЗЕРВ СОВЕТА</t>
  </si>
  <si>
    <t xml:space="preserve">     4.6 Возмещение расходов членам Совета, членам Рев.комиссии</t>
  </si>
  <si>
    <t xml:space="preserve">5  Взносы НОСТРОЙ </t>
  </si>
  <si>
    <t xml:space="preserve">     4.10 Взносы от З/П (ПФ, ФСС, ФОМС)</t>
  </si>
  <si>
    <t xml:space="preserve">     4.11 Приобретение основных фондов и хоз.инвентаря</t>
  </si>
  <si>
    <t xml:space="preserve">     4.12 Ремонт, обслуживание основных фондов, расходные материалы</t>
  </si>
  <si>
    <t xml:space="preserve">     4.13 Аренда</t>
  </si>
  <si>
    <t xml:space="preserve">     4.14 Связь, интернет, услуги хостинга</t>
  </si>
  <si>
    <t xml:space="preserve">     4.15 Ремонт и обслуживание офиса</t>
  </si>
  <si>
    <t xml:space="preserve">     4.16 Транспортное обслуживание мероприятий и тек.деятельности Ассоциации</t>
  </si>
  <si>
    <t xml:space="preserve">     4.17 Концтовары, атрибутика, сувениры, бланки </t>
  </si>
  <si>
    <t xml:space="preserve">     4.18 Программное обеспечение и обслуживание рабочих мест</t>
  </si>
  <si>
    <t xml:space="preserve">     4.19 Представительские расходы</t>
  </si>
  <si>
    <t xml:space="preserve">             Расходная часть</t>
  </si>
  <si>
    <t>ФАКТ 9 м-в 2019г.</t>
  </si>
  <si>
    <t xml:space="preserve">  Депозит ч/в</t>
  </si>
  <si>
    <t xml:space="preserve">                              проведение конкурса</t>
  </si>
  <si>
    <t xml:space="preserve">                             членские взносы РСС ОМОР</t>
  </si>
  <si>
    <r>
      <t xml:space="preserve">                в т.ч. </t>
    </r>
    <r>
      <rPr>
        <sz val="11"/>
        <color theme="1"/>
        <rFont val="Calibri"/>
        <family val="2"/>
        <charset val="204"/>
        <scheme val="minor"/>
      </rPr>
      <t>выплаты по решению суда(ф-л Тольятти)</t>
    </r>
  </si>
  <si>
    <t xml:space="preserve">                               налоги (имущ.,трансп.)</t>
  </si>
  <si>
    <t xml:space="preserve">                               командировка Егорова</t>
  </si>
  <si>
    <t>октябрь</t>
  </si>
  <si>
    <t xml:space="preserve">              в т.ч услуги банка</t>
  </si>
  <si>
    <r>
      <t xml:space="preserve">     </t>
    </r>
    <r>
      <rPr>
        <sz val="11"/>
        <color theme="1"/>
        <rFont val="Calibri"/>
        <family val="2"/>
        <charset val="204"/>
        <scheme val="minor"/>
      </rPr>
      <t>3.1 Проведение бесплатных информ. мероприятий для членов Ассоциации и др.</t>
    </r>
  </si>
  <si>
    <t xml:space="preserve">            участи в семинарах и конференциях)</t>
  </si>
  <si>
    <t xml:space="preserve">     4.2 Повышение профессионального уровня сотрудников Ассоциации  (обучение, </t>
  </si>
  <si>
    <t xml:space="preserve">     4.1 Модернизация и сод. сайта Ассоциации, тек. Обслуж. и прогр.обеспечение</t>
  </si>
  <si>
    <t xml:space="preserve">                        услуги доставки (Кур.Экспр.)</t>
  </si>
  <si>
    <t xml:space="preserve">              в т. ч. охрана</t>
  </si>
  <si>
    <t xml:space="preserve">               в т.ч.  заправка и ремон картриджей</t>
  </si>
  <si>
    <t xml:space="preserve">                           кофе для сотрудников</t>
  </si>
  <si>
    <t xml:space="preserve">                           вывеска</t>
  </si>
  <si>
    <t xml:space="preserve">                           вода</t>
  </si>
  <si>
    <t xml:space="preserve">              в т.ч. Сурков + Касперский</t>
  </si>
  <si>
    <t xml:space="preserve">             в т.ч. аренда зала (СТАРТ) + Центр АНИК</t>
  </si>
  <si>
    <t xml:space="preserve">               в т.ч. монитор</t>
  </si>
  <si>
    <t xml:space="preserve">               в т.ч. канцтовары Комус</t>
  </si>
  <si>
    <t xml:space="preserve">                          услуги облакотеки</t>
  </si>
  <si>
    <t xml:space="preserve">                             аренда а/т</t>
  </si>
  <si>
    <t xml:space="preserve">                            списание гсм</t>
  </si>
  <si>
    <t>сентябрь</t>
  </si>
  <si>
    <t xml:space="preserve">           в т.ч. госпошлина</t>
  </si>
  <si>
    <t xml:space="preserve">                          бух.юр. журналы</t>
  </si>
  <si>
    <t xml:space="preserve">                           ноутбук</t>
  </si>
  <si>
    <t xml:space="preserve">                            страховка</t>
  </si>
  <si>
    <t xml:space="preserve">                           прочие</t>
  </si>
  <si>
    <t xml:space="preserve">                           календари, пакеты, визитки</t>
  </si>
  <si>
    <t>ноябрь</t>
  </si>
  <si>
    <t xml:space="preserve">                            картридж для кофемашины</t>
  </si>
  <si>
    <t xml:space="preserve">                        почтовые услуги</t>
  </si>
  <si>
    <t xml:space="preserve">                      инф.конс.услуги</t>
  </si>
  <si>
    <t xml:space="preserve">                          сервер лицензия + 1С</t>
  </si>
  <si>
    <t xml:space="preserve">                          Абон.обсл.Электр.реестр СРО</t>
  </si>
  <si>
    <t xml:space="preserve">            в т.ч. семинар госзакупки.</t>
  </si>
  <si>
    <t xml:space="preserve">                        бух.семинар</t>
  </si>
  <si>
    <t xml:space="preserve">                           книга исполн.документ.</t>
  </si>
  <si>
    <t xml:space="preserve">                      почтовые</t>
  </si>
  <si>
    <t xml:space="preserve">                        повышение квалификации</t>
  </si>
  <si>
    <t xml:space="preserve">                          СБИС, ИТС</t>
  </si>
  <si>
    <t xml:space="preserve">                             аккумуляторы ASUS</t>
  </si>
  <si>
    <t xml:space="preserve">      в т.ч. аренда помещения</t>
  </si>
  <si>
    <t xml:space="preserve">                  услуги арх.хранения</t>
  </si>
  <si>
    <t xml:space="preserve">                          космет.ремонт офиса</t>
  </si>
  <si>
    <t xml:space="preserve">            в т.ч. аудиторские услуги</t>
  </si>
  <si>
    <t xml:space="preserve">                       Инф.бух.услуги</t>
  </si>
  <si>
    <t>декабрь</t>
  </si>
  <si>
    <t xml:space="preserve">                  в т.ч ТО, а/мойка, гибдд</t>
  </si>
  <si>
    <t xml:space="preserve">                            оплата по ИЛ</t>
  </si>
  <si>
    <t>Проценты от размещения средств ч/в на депозитных счетах за вычетом н/на приб.</t>
  </si>
  <si>
    <t xml:space="preserve">   1.2 Организация архивного хранения дел членов СРО(231аренда+120услуги)</t>
  </si>
  <si>
    <t xml:space="preserve">     4.21 Информационно-консультационные услуги</t>
  </si>
  <si>
    <t xml:space="preserve">   1.1 Судебно-претензионная работа (230 г/п+70 ком/р)</t>
  </si>
  <si>
    <t xml:space="preserve">   1.4 Коллективное страхование гражданской ответственности членов СРО (по дог.)</t>
  </si>
  <si>
    <t xml:space="preserve">   1.3 Ведение электронного документооборота </t>
  </si>
  <si>
    <t xml:space="preserve">     4.20 Почтовые услуги и услуги по доставке , банковские услуги</t>
  </si>
  <si>
    <t xml:space="preserve">     4.22 Налоговые платежи и прочие платежи</t>
  </si>
  <si>
    <t xml:space="preserve">     4.3 Проведение мероприятий Ассоциации (Собрания, Советы) в т.ч.Старт25000</t>
  </si>
  <si>
    <t xml:space="preserve">     4.8 Фонд оплаты труда с НДФЛ (1067-янв, 1083х11= 11913 февр-дек)</t>
  </si>
  <si>
    <t xml:space="preserve">     4.9 Премиальный фонд с НДФЛ (738х4кв.)+(738*30%дог.дар.)</t>
  </si>
  <si>
    <t xml:space="preserve">   1.2 Организация архивного хранения дел членов СРО</t>
  </si>
  <si>
    <t xml:space="preserve">     2.1 Проведение плановых выездных проверок членов Ассоциации </t>
  </si>
  <si>
    <t xml:space="preserve">     4.23 Членские взносы РСС</t>
  </si>
  <si>
    <t>январь</t>
  </si>
  <si>
    <t xml:space="preserve">                       почтовые услуги</t>
  </si>
  <si>
    <t xml:space="preserve">              в т.ч. банковские услуги</t>
  </si>
  <si>
    <t xml:space="preserve">                        аренда орг.оборудования</t>
  </si>
  <si>
    <t xml:space="preserve">                          услуги по доставке</t>
  </si>
  <si>
    <t xml:space="preserve">                        товары с символикой</t>
  </si>
  <si>
    <t xml:space="preserve">          в т.ч. аренда помещения</t>
  </si>
  <si>
    <t xml:space="preserve">            в т.ч.  аренда залов</t>
  </si>
  <si>
    <t xml:space="preserve">                           охрана</t>
  </si>
  <si>
    <t xml:space="preserve">                          операционная система</t>
  </si>
  <si>
    <t xml:space="preserve">               в т.ч. юр.услуги  (Прохорова)</t>
  </si>
  <si>
    <t xml:space="preserve">               в т.ч. аренда а/м</t>
  </si>
  <si>
    <t xml:space="preserve">                          услуги системного администратора</t>
  </si>
  <si>
    <t xml:space="preserve">            в т.ч. книги по исполнительной документации </t>
  </si>
  <si>
    <t xml:space="preserve">             в т.ч. строительная газета</t>
  </si>
  <si>
    <t xml:space="preserve">             в т.ч. по договорам дарения</t>
  </si>
  <si>
    <t xml:space="preserve">                          почтовые услуги</t>
  </si>
  <si>
    <t xml:space="preserve">              в т.ч комус  и по а/о</t>
  </si>
  <si>
    <t xml:space="preserve">               в т.ч. Вода, чай, кофе</t>
  </si>
  <si>
    <t xml:space="preserve">                           услуги нотариуса</t>
  </si>
  <si>
    <t xml:space="preserve">               в т.ч. налоги</t>
  </si>
  <si>
    <r>
      <t xml:space="preserve">                                                                    </t>
    </r>
    <r>
      <rPr>
        <b/>
        <i/>
        <sz val="11"/>
        <color theme="1"/>
        <rFont val="Calibri"/>
        <family val="2"/>
        <charset val="204"/>
        <scheme val="minor"/>
      </rPr>
      <t>Остаток на р/с на 1 число месяца</t>
    </r>
  </si>
  <si>
    <t>февраль</t>
  </si>
  <si>
    <t xml:space="preserve">                          ЦИСК</t>
  </si>
  <si>
    <t xml:space="preserve">                        организация мероприятия (кофе-брейк, организация и т.д.)</t>
  </si>
  <si>
    <t xml:space="preserve">                        проживание в гостиннице</t>
  </si>
  <si>
    <t xml:space="preserve">                           офисный переезд</t>
  </si>
  <si>
    <t xml:space="preserve">                         суточные, проезд</t>
  </si>
  <si>
    <t xml:space="preserve">            в т.ч суточные</t>
  </si>
  <si>
    <t xml:space="preserve">                      проезд</t>
  </si>
  <si>
    <t xml:space="preserve">              в т.ч. ремонт офиса</t>
  </si>
  <si>
    <t xml:space="preserve">                          аренда</t>
  </si>
  <si>
    <t xml:space="preserve">            в т.ч. суточные и проезд</t>
  </si>
  <si>
    <t>Остаток на 71 счете</t>
  </si>
  <si>
    <t xml:space="preserve">                           сигнализация, видеонаблюдение</t>
  </si>
  <si>
    <t xml:space="preserve">            в т.ч. проживание</t>
  </si>
  <si>
    <t xml:space="preserve">                          комплектующие</t>
  </si>
  <si>
    <t xml:space="preserve">                          жалюзи</t>
  </si>
  <si>
    <t xml:space="preserve">                        участие в семинаре</t>
  </si>
  <si>
    <t xml:space="preserve">               в т.ч. Принтер, компьютер</t>
  </si>
  <si>
    <t xml:space="preserve">                        семинары для бух., строит.компл.</t>
  </si>
  <si>
    <t>март</t>
  </si>
  <si>
    <t>апрель</t>
  </si>
  <si>
    <t>май</t>
  </si>
  <si>
    <t xml:space="preserve">                           штраф</t>
  </si>
  <si>
    <t xml:space="preserve">                           противовирусные мероприятия</t>
  </si>
  <si>
    <t>июнь</t>
  </si>
  <si>
    <t>июль</t>
  </si>
  <si>
    <t xml:space="preserve">              в т.ч. ремонт и заправка картриджей, ремонт ПК</t>
  </si>
  <si>
    <t>август</t>
  </si>
  <si>
    <t xml:space="preserve">                                в т.ч выходное пособие</t>
  </si>
  <si>
    <t xml:space="preserve">                         страховка</t>
  </si>
  <si>
    <t xml:space="preserve">                           ГСМ, мойка, з/ч, штраф, видеорегистратор</t>
  </si>
  <si>
    <t xml:space="preserve">               в т.ч СБИС , Касперский</t>
  </si>
  <si>
    <t xml:space="preserve">                          ЦСП гарант, главбух, юрист</t>
  </si>
  <si>
    <t xml:space="preserve">         в т.ч. Участие в конкуре</t>
  </si>
  <si>
    <t>12 мес-в 2020г.</t>
  </si>
  <si>
    <t>План 2021г.</t>
  </si>
  <si>
    <r>
      <t xml:space="preserve">                              С  М  Е  Т  А      Н  А       2   0   2   1    Г  О  Д</t>
    </r>
    <r>
      <rPr>
        <sz val="20"/>
        <color theme="1"/>
        <rFont val="Calibri"/>
        <family val="2"/>
        <charset val="204"/>
        <scheme val="minor"/>
      </rPr>
      <t xml:space="preserve"> </t>
    </r>
  </si>
  <si>
    <t xml:space="preserve">                                                      Остаток на р/с на 01.01.2021г.</t>
  </si>
  <si>
    <t>Членские взносы ((251х4000)+(356х6000))х12мес</t>
  </si>
  <si>
    <t xml:space="preserve">                          ЦИСК, Контур экспресс</t>
  </si>
  <si>
    <t xml:space="preserve">                         подписка жургалов (гл.бух. Кадровой дело, ЗП)</t>
  </si>
  <si>
    <t xml:space="preserve">     4.8 Фонд оплаты труда с НДФЛ</t>
  </si>
  <si>
    <t xml:space="preserve">                                в т.ч</t>
  </si>
  <si>
    <t xml:space="preserve">                         приказы на премию</t>
  </si>
  <si>
    <t xml:space="preserve">                       командировочные расходы</t>
  </si>
  <si>
    <r>
      <t xml:space="preserve">                              СМЕТА   ДОХОДОВ И РАСХОДОВ    ЗА       2   0   2   1    Г  О  Д</t>
    </r>
    <r>
      <rPr>
        <sz val="20"/>
        <color theme="1"/>
        <rFont val="Calibri"/>
        <family val="2"/>
        <charset val="204"/>
        <scheme val="minor"/>
      </rPr>
      <t xml:space="preserve"> </t>
    </r>
  </si>
  <si>
    <t xml:space="preserve">Вступительные взносы  </t>
  </si>
  <si>
    <t xml:space="preserve">              Участие в конкуре</t>
  </si>
  <si>
    <t xml:space="preserve">                      канцтовары, мешки</t>
  </si>
  <si>
    <t>Проценты по депозитам</t>
  </si>
  <si>
    <t xml:space="preserve">                       форма с символикой</t>
  </si>
  <si>
    <t xml:space="preserve">                          автомашина</t>
  </si>
  <si>
    <t>Прочие</t>
  </si>
  <si>
    <t>Вступительный взнос</t>
  </si>
  <si>
    <t>Возврат займа</t>
  </si>
  <si>
    <t xml:space="preserve">               в т.ч. аренда а/м, аренда гаража</t>
  </si>
  <si>
    <t xml:space="preserve">                          правила по охране труда</t>
  </si>
  <si>
    <t xml:space="preserve">                          операционная система, виртуал.инфраструктуры</t>
  </si>
  <si>
    <t xml:space="preserve">                       фото, видеосъемка</t>
  </si>
  <si>
    <t xml:space="preserve">                      награды (договора дарения)</t>
  </si>
  <si>
    <t xml:space="preserve">                     транспоранты.флаг, ролап, баннер</t>
  </si>
  <si>
    <t xml:space="preserve">            в т.ч. организация и проведение  мероприятия, м/усл</t>
  </si>
  <si>
    <t xml:space="preserve">                       проживание, проезд</t>
  </si>
  <si>
    <t xml:space="preserve">                          публикация в журнале</t>
  </si>
  <si>
    <t xml:space="preserve">                          размещение информации</t>
  </si>
  <si>
    <t xml:space="preserve">                       проживание</t>
  </si>
  <si>
    <t xml:space="preserve">                            краска, мебель</t>
  </si>
  <si>
    <t xml:space="preserve">                        бизнес завтрак</t>
  </si>
  <si>
    <r>
      <t xml:space="preserve">     </t>
    </r>
    <r>
      <rPr>
        <sz val="12"/>
        <color theme="1"/>
        <rFont val="Calibri"/>
        <family val="2"/>
        <charset val="204"/>
        <scheme val="minor"/>
      </rPr>
      <t>3.1 Проведение бесплатных информ. мероприятий для членов Ассоциации и др.</t>
    </r>
  </si>
  <si>
    <r>
      <t xml:space="preserve">                                                                    </t>
    </r>
    <r>
      <rPr>
        <b/>
        <i/>
        <sz val="12"/>
        <color theme="1"/>
        <rFont val="Calibri"/>
        <family val="2"/>
        <charset val="204"/>
        <scheme val="minor"/>
      </rPr>
      <t>Остаток на р/с на 1 число месяца</t>
    </r>
  </si>
  <si>
    <t>План 9м-в 2021г.</t>
  </si>
  <si>
    <t>Факт 9м-в 2021</t>
  </si>
  <si>
    <t xml:space="preserve">             в т.ч. аренда зала (СТАРТ)</t>
  </si>
  <si>
    <t xml:space="preserve">                        услуги доставки </t>
  </si>
  <si>
    <r>
      <t xml:space="preserve">                              С  М  Е  Т  А      Н  А       2   0   2   1    Г  О  Д</t>
    </r>
    <r>
      <rPr>
        <sz val="20"/>
        <color theme="1"/>
        <rFont val="Calibri"/>
        <family val="2"/>
        <charset val="204"/>
        <scheme val="minor"/>
      </rPr>
      <t xml:space="preserve"> </t>
    </r>
    <r>
      <rPr>
        <b/>
        <sz val="20"/>
        <color theme="1"/>
        <rFont val="Calibri"/>
        <family val="2"/>
        <charset val="204"/>
        <scheme val="minor"/>
      </rPr>
      <t xml:space="preserve"> (9 м-в 2021г)</t>
    </r>
  </si>
  <si>
    <t xml:space="preserve">                      инф.конс.услуги (Прохорова )</t>
  </si>
  <si>
    <t xml:space="preserve">     4.3 Проведение мероприятий Ассоциации (Собрания, Советы) </t>
  </si>
  <si>
    <t xml:space="preserve">            в т.ч.    аренда зала (Старт)</t>
  </si>
  <si>
    <t xml:space="preserve">                        </t>
  </si>
  <si>
    <t xml:space="preserve">             в т.ч. по охране труда</t>
  </si>
  <si>
    <t xml:space="preserve">               в т.ч. публикация в журнале</t>
  </si>
  <si>
    <t xml:space="preserve">                         подписка жургалов </t>
  </si>
  <si>
    <t xml:space="preserve">                        подписка жургалов (гл.бух. Кадровой дело, ЗП, ЦСП Гарант, юрист)</t>
  </si>
  <si>
    <t xml:space="preserve">     2.2 Проведение внеплановых выездных проверок (Тольятти Рываева)</t>
  </si>
  <si>
    <t xml:space="preserve">                             в т.ч. Тольятти</t>
  </si>
  <si>
    <t xml:space="preserve">            в т.ч. Проживание, проезд</t>
  </si>
  <si>
    <t xml:space="preserve">                          в т.ч. Тольятти (Рываева)</t>
  </si>
  <si>
    <t xml:space="preserve">                                      Проверки Евстропов</t>
  </si>
  <si>
    <t xml:space="preserve">                        участие в семинаре, подписка журн.</t>
  </si>
  <si>
    <t xml:space="preserve">               в т.ч. Принтер, компьютер, мебель</t>
  </si>
  <si>
    <r>
      <t xml:space="preserve">                              С  М  Е  Т  А      Н  А       2   0   2   1    Г  О  Д</t>
    </r>
    <r>
      <rPr>
        <sz val="20"/>
        <color theme="1"/>
        <rFont val="Calibri"/>
        <family val="2"/>
        <charset val="204"/>
        <scheme val="minor"/>
      </rPr>
      <t xml:space="preserve"> </t>
    </r>
    <r>
      <rPr>
        <b/>
        <sz val="20"/>
        <color theme="1"/>
        <rFont val="Calibri"/>
        <family val="2"/>
        <charset val="204"/>
        <scheme val="minor"/>
      </rPr>
      <t xml:space="preserve"> (11 м-в 2021г)</t>
    </r>
  </si>
  <si>
    <t>Факт 11 м-в</t>
  </si>
  <si>
    <t>ФАКТ  2021г.(11м-в)</t>
  </si>
  <si>
    <r>
      <t xml:space="preserve">                                                                    </t>
    </r>
    <r>
      <rPr>
        <b/>
        <i/>
        <sz val="11"/>
        <color theme="1"/>
        <rFont val="Calibri"/>
        <family val="2"/>
        <charset val="204"/>
        <scheme val="minor"/>
      </rPr>
      <t>Остаток  на 01.12.2021г.</t>
    </r>
  </si>
  <si>
    <t xml:space="preserve">                      награды (договора дарения), сладкие подарки</t>
  </si>
  <si>
    <t>20000-аудит</t>
  </si>
  <si>
    <t>Отчет о расходовании сметы Ассоциации "СРО "СВС" в 2021 году</t>
  </si>
  <si>
    <t>факт  2021г.</t>
  </si>
  <si>
    <t>план 2021г.</t>
  </si>
  <si>
    <t>Итого доход</t>
  </si>
  <si>
    <t>результат</t>
  </si>
  <si>
    <r>
      <t xml:space="preserve">     </t>
    </r>
    <r>
      <rPr>
        <sz val="12"/>
        <rFont val="Times New Roman"/>
        <family val="1"/>
        <charset val="204"/>
      </rPr>
      <t>3.1 Проведение бесплатных информ. мероприятий для членов Ассоциации и др.</t>
    </r>
  </si>
  <si>
    <r>
      <t xml:space="preserve">                в т.ч. </t>
    </r>
    <r>
      <rPr>
        <sz val="12"/>
        <rFont val="Times New Roman"/>
        <family val="1"/>
        <charset val="204"/>
      </rPr>
      <t>выплаты по решению суда(ф-л Тольятти)</t>
    </r>
  </si>
  <si>
    <r>
      <t xml:space="preserve">                                                                    </t>
    </r>
    <r>
      <rPr>
        <b/>
        <sz val="12"/>
        <rFont val="Times New Roman"/>
        <family val="1"/>
        <charset val="204"/>
      </rPr>
      <t>Остаток  на 31.12.2021г.</t>
    </r>
  </si>
  <si>
    <t xml:space="preserve">   1.1 Судебно-претензионная работа </t>
  </si>
  <si>
    <t xml:space="preserve">   1.4 Коллективное страхование гражданской ответственности членов СРО </t>
  </si>
  <si>
    <t xml:space="preserve">     4.8 Фонд оплаты труда с НДФЛ </t>
  </si>
  <si>
    <t xml:space="preserve">     4.9 Премиальный фонд с НДФЛ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</si>
</sst>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18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0" xfId="0" applyFont="1"/>
    <xf numFmtId="0" fontId="5" fillId="0" borderId="1" xfId="0" applyFont="1" applyBorder="1"/>
    <xf numFmtId="165" fontId="0" fillId="0" borderId="1" xfId="1" applyNumberFormat="1" applyFont="1" applyBorder="1"/>
    <xf numFmtId="165" fontId="0" fillId="0" borderId="2" xfId="1" applyNumberFormat="1" applyFont="1" applyBorder="1"/>
    <xf numFmtId="165" fontId="0" fillId="0" borderId="3" xfId="1" applyNumberFormat="1" applyFont="1" applyBorder="1"/>
    <xf numFmtId="165" fontId="1" fillId="0" borderId="1" xfId="0" applyNumberFormat="1" applyFont="1" applyBorder="1"/>
    <xf numFmtId="0" fontId="1" fillId="0" borderId="2" xfId="0" applyFont="1" applyBorder="1"/>
    <xf numFmtId="165" fontId="3" fillId="0" borderId="1" xfId="0" applyNumberFormat="1" applyFont="1" applyBorder="1"/>
    <xf numFmtId="0" fontId="7" fillId="0" borderId="0" xfId="0" applyFont="1"/>
    <xf numFmtId="165" fontId="3" fillId="0" borderId="1" xfId="1" applyNumberFormat="1" applyFont="1" applyBorder="1"/>
    <xf numFmtId="165" fontId="6" fillId="0" borderId="1" xfId="1" applyNumberFormat="1" applyBorder="1"/>
    <xf numFmtId="165" fontId="6" fillId="0" borderId="3" xfId="1" applyNumberFormat="1" applyBorder="1"/>
    <xf numFmtId="16" fontId="0" fillId="0" borderId="3" xfId="0" applyNumberFormat="1" applyBorder="1" applyAlignment="1">
      <alignment vertical="top"/>
    </xf>
    <xf numFmtId="165" fontId="8" fillId="0" borderId="1" xfId="1" applyNumberFormat="1" applyFont="1" applyBorder="1"/>
    <xf numFmtId="0" fontId="8" fillId="0" borderId="1" xfId="0" applyFont="1" applyBorder="1"/>
    <xf numFmtId="0" fontId="8" fillId="0" borderId="0" xfId="0" applyFont="1"/>
    <xf numFmtId="0" fontId="8" fillId="0" borderId="3" xfId="0" applyFont="1" applyBorder="1"/>
    <xf numFmtId="165" fontId="8" fillId="0" borderId="3" xfId="1" applyNumberFormat="1" applyFont="1" applyBorder="1"/>
    <xf numFmtId="0" fontId="9" fillId="0" borderId="1" xfId="0" applyFont="1" applyBorder="1"/>
    <xf numFmtId="165" fontId="0" fillId="0" borderId="1" xfId="0" applyNumberFormat="1" applyBorder="1"/>
    <xf numFmtId="165" fontId="0" fillId="0" borderId="2" xfId="0" applyNumberFormat="1" applyBorder="1"/>
    <xf numFmtId="165" fontId="0" fillId="0" borderId="3" xfId="0" applyNumberFormat="1" applyBorder="1"/>
    <xf numFmtId="0" fontId="5" fillId="0" borderId="0" xfId="0" applyFont="1"/>
    <xf numFmtId="165" fontId="5" fillId="0" borderId="1" xfId="1" applyNumberFormat="1" applyFont="1" applyBorder="1"/>
    <xf numFmtId="0" fontId="1" fillId="0" borderId="0" xfId="0" applyFont="1"/>
    <xf numFmtId="165" fontId="11" fillId="0" borderId="3" xfId="0" applyNumberFormat="1" applyFont="1" applyBorder="1"/>
    <xf numFmtId="165" fontId="0" fillId="0" borderId="1" xfId="0" applyNumberFormat="1" applyFont="1" applyBorder="1"/>
    <xf numFmtId="3" fontId="12" fillId="0" borderId="1" xfId="0" applyNumberFormat="1" applyFont="1" applyBorder="1"/>
    <xf numFmtId="165" fontId="13" fillId="0" borderId="1" xfId="0" applyNumberFormat="1" applyFont="1" applyBorder="1"/>
    <xf numFmtId="165" fontId="13" fillId="0" borderId="3" xfId="0" applyNumberFormat="1" applyFont="1" applyBorder="1"/>
    <xf numFmtId="0" fontId="1" fillId="0" borderId="1" xfId="0" applyFont="1" applyBorder="1"/>
    <xf numFmtId="165" fontId="1" fillId="0" borderId="1" xfId="1" applyNumberFormat="1" applyFont="1" applyBorder="1"/>
    <xf numFmtId="165" fontId="14" fillId="0" borderId="1" xfId="0" applyNumberFormat="1" applyFont="1" applyBorder="1"/>
    <xf numFmtId="0" fontId="0" fillId="0" borderId="0" xfId="0" applyBorder="1"/>
    <xf numFmtId="0" fontId="1" fillId="0" borderId="0" xfId="0" applyFont="1" applyBorder="1"/>
    <xf numFmtId="0" fontId="0" fillId="0" borderId="0" xfId="0" applyAlignment="1">
      <alignment horizontal="right"/>
    </xf>
    <xf numFmtId="0" fontId="15" fillId="0" borderId="1" xfId="0" applyFont="1" applyBorder="1"/>
    <xf numFmtId="165" fontId="11" fillId="0" borderId="1" xfId="0" applyNumberFormat="1" applyFont="1" applyBorder="1"/>
    <xf numFmtId="165" fontId="16" fillId="0" borderId="1" xfId="0" applyNumberFormat="1" applyFont="1" applyBorder="1"/>
    <xf numFmtId="165" fontId="0" fillId="0" borderId="0" xfId="0" applyNumberFormat="1"/>
    <xf numFmtId="165" fontId="9" fillId="0" borderId="1" xfId="0" applyNumberFormat="1" applyFont="1" applyBorder="1"/>
    <xf numFmtId="165" fontId="5" fillId="0" borderId="1" xfId="0" applyNumberFormat="1" applyFont="1" applyBorder="1"/>
    <xf numFmtId="165" fontId="8" fillId="0" borderId="1" xfId="0" applyNumberFormat="1" applyFont="1" applyBorder="1"/>
    <xf numFmtId="165" fontId="15" fillId="0" borderId="1" xfId="1" applyNumberFormat="1" applyFont="1" applyBorder="1"/>
    <xf numFmtId="165" fontId="0" fillId="0" borderId="1" xfId="1" applyNumberFormat="1" applyFont="1" applyBorder="1" applyAlignment="1">
      <alignment horizontal="right"/>
    </xf>
    <xf numFmtId="165" fontId="0" fillId="0" borderId="0" xfId="1" applyNumberFormat="1" applyFont="1"/>
    <xf numFmtId="165" fontId="17" fillId="0" borderId="1" xfId="1" applyNumberFormat="1" applyFont="1" applyBorder="1"/>
    <xf numFmtId="165" fontId="9" fillId="0" borderId="1" xfId="1" applyNumberFormat="1" applyFont="1" applyBorder="1"/>
    <xf numFmtId="165" fontId="1" fillId="0" borderId="3" xfId="1" applyNumberFormat="1" applyFont="1" applyBorder="1"/>
    <xf numFmtId="165" fontId="6" fillId="0" borderId="1" xfId="1" applyNumberFormat="1" applyFont="1" applyBorder="1"/>
    <xf numFmtId="165" fontId="1" fillId="0" borderId="4" xfId="1" applyNumberFormat="1" applyFont="1" applyBorder="1"/>
    <xf numFmtId="165" fontId="0" fillId="0" borderId="4" xfId="1" applyNumberFormat="1" applyFont="1" applyBorder="1"/>
    <xf numFmtId="165" fontId="0" fillId="0" borderId="4" xfId="1" applyNumberFormat="1" applyFont="1" applyBorder="1" applyAlignment="1">
      <alignment horizontal="right"/>
    </xf>
    <xf numFmtId="165" fontId="6" fillId="0" borderId="4" xfId="1" applyNumberFormat="1" applyFont="1" applyBorder="1"/>
    <xf numFmtId="0" fontId="17" fillId="0" borderId="1" xfId="0" applyFont="1" applyBorder="1"/>
    <xf numFmtId="165" fontId="6" fillId="0" borderId="3" xfId="1" applyNumberFormat="1" applyFont="1" applyBorder="1"/>
    <xf numFmtId="0" fontId="18" fillId="0" borderId="0" xfId="0" applyFont="1"/>
    <xf numFmtId="165" fontId="18" fillId="0" borderId="0" xfId="0" applyNumberFormat="1" applyFont="1"/>
    <xf numFmtId="165" fontId="18" fillId="0" borderId="0" xfId="1" applyNumberFormat="1" applyFont="1"/>
    <xf numFmtId="0" fontId="12" fillId="0" borderId="1" xfId="0" applyFont="1" applyBorder="1"/>
    <xf numFmtId="0" fontId="18" fillId="0" borderId="1" xfId="0" applyFont="1" applyBorder="1"/>
    <xf numFmtId="165" fontId="18" fillId="0" borderId="1" xfId="1" applyNumberFormat="1" applyFont="1" applyBorder="1"/>
    <xf numFmtId="165" fontId="12" fillId="0" borderId="1" xfId="1" applyNumberFormat="1" applyFont="1" applyBorder="1"/>
    <xf numFmtId="16" fontId="18" fillId="0" borderId="3" xfId="0" applyNumberFormat="1" applyFont="1" applyBorder="1" applyAlignment="1">
      <alignment vertical="top"/>
    </xf>
    <xf numFmtId="165" fontId="18" fillId="0" borderId="3" xfId="1" applyNumberFormat="1" applyFont="1" applyBorder="1"/>
    <xf numFmtId="0" fontId="18" fillId="0" borderId="2" xfId="0" applyFont="1" applyBorder="1"/>
    <xf numFmtId="165" fontId="18" fillId="0" borderId="2" xfId="1" applyNumberFormat="1" applyFont="1" applyBorder="1"/>
    <xf numFmtId="0" fontId="9" fillId="0" borderId="2" xfId="0" applyFont="1" applyBorder="1"/>
    <xf numFmtId="0" fontId="18" fillId="0" borderId="3" xfId="0" applyFont="1" applyBorder="1"/>
    <xf numFmtId="0" fontId="12" fillId="0" borderId="3" xfId="0" applyFont="1" applyBorder="1"/>
    <xf numFmtId="165" fontId="12" fillId="0" borderId="3" xfId="1" applyNumberFormat="1" applyFont="1" applyBorder="1"/>
    <xf numFmtId="165" fontId="18" fillId="0" borderId="1" xfId="0" applyNumberFormat="1" applyFont="1" applyBorder="1"/>
    <xf numFmtId="165" fontId="18" fillId="0" borderId="2" xfId="0" applyNumberFormat="1" applyFont="1" applyBorder="1"/>
    <xf numFmtId="165" fontId="18" fillId="0" borderId="3" xfId="0" applyNumberFormat="1" applyFont="1" applyBorder="1"/>
    <xf numFmtId="165" fontId="0" fillId="0" borderId="1" xfId="0" applyNumberFormat="1" applyFont="1" applyBorder="1" applyAlignment="1"/>
    <xf numFmtId="165" fontId="19" fillId="0" borderId="1" xfId="0" applyNumberFormat="1" applyFont="1" applyBorder="1"/>
    <xf numFmtId="165" fontId="19" fillId="0" borderId="3" xfId="0" applyNumberFormat="1" applyFont="1" applyBorder="1"/>
    <xf numFmtId="165" fontId="20" fillId="0" borderId="1" xfId="0" applyNumberFormat="1" applyFont="1" applyBorder="1"/>
    <xf numFmtId="0" fontId="19" fillId="0" borderId="1" xfId="0" applyFont="1" applyBorder="1"/>
    <xf numFmtId="165" fontId="19" fillId="0" borderId="1" xfId="1" applyNumberFormat="1" applyFont="1" applyBorder="1"/>
    <xf numFmtId="0" fontId="2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9" fillId="0" borderId="0" xfId="0" applyFont="1"/>
    <xf numFmtId="0" fontId="20" fillId="0" borderId="1" xfId="0" applyFont="1" applyBorder="1" applyAlignment="1">
      <alignment horizontal="center"/>
    </xf>
    <xf numFmtId="165" fontId="20" fillId="0" borderId="1" xfId="0" applyNumberFormat="1" applyFont="1" applyBorder="1" applyAlignment="1">
      <alignment horizontal="center"/>
    </xf>
    <xf numFmtId="165" fontId="20" fillId="0" borderId="1" xfId="1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1" xfId="0" applyFont="1" applyBorder="1"/>
    <xf numFmtId="3" fontId="20" fillId="0" borderId="1" xfId="0" applyNumberFormat="1" applyFont="1" applyBorder="1"/>
    <xf numFmtId="165" fontId="20" fillId="0" borderId="1" xfId="1" applyNumberFormat="1" applyFont="1" applyBorder="1"/>
    <xf numFmtId="0" fontId="20" fillId="0" borderId="0" xfId="0" applyFont="1"/>
    <xf numFmtId="165" fontId="19" fillId="0" borderId="1" xfId="0" applyNumberFormat="1" applyFont="1" applyBorder="1" applyAlignment="1"/>
    <xf numFmtId="16" fontId="19" fillId="0" borderId="3" xfId="0" applyNumberFormat="1" applyFont="1" applyBorder="1" applyAlignment="1">
      <alignment vertical="top"/>
    </xf>
    <xf numFmtId="165" fontId="19" fillId="0" borderId="3" xfId="1" applyNumberFormat="1" applyFont="1" applyBorder="1"/>
    <xf numFmtId="0" fontId="19" fillId="0" borderId="2" xfId="0" applyFont="1" applyBorder="1"/>
    <xf numFmtId="165" fontId="19" fillId="0" borderId="2" xfId="1" applyNumberFormat="1" applyFont="1" applyBorder="1"/>
    <xf numFmtId="0" fontId="20" fillId="0" borderId="2" xfId="0" applyFont="1" applyBorder="1"/>
    <xf numFmtId="165" fontId="19" fillId="0" borderId="2" xfId="0" applyNumberFormat="1" applyFont="1" applyBorder="1"/>
    <xf numFmtId="0" fontId="19" fillId="0" borderId="3" xfId="0" applyFont="1" applyBorder="1"/>
    <xf numFmtId="165" fontId="20" fillId="0" borderId="3" xfId="1" applyNumberFormat="1" applyFont="1" applyBorder="1"/>
    <xf numFmtId="165" fontId="20" fillId="0" borderId="4" xfId="1" applyNumberFormat="1" applyFont="1" applyBorder="1"/>
    <xf numFmtId="165" fontId="19" fillId="0" borderId="4" xfId="1" applyNumberFormat="1" applyFont="1" applyBorder="1"/>
    <xf numFmtId="165" fontId="19" fillId="0" borderId="1" xfId="1" applyNumberFormat="1" applyFont="1" applyBorder="1" applyAlignment="1">
      <alignment horizontal="right"/>
    </xf>
    <xf numFmtId="165" fontId="19" fillId="0" borderId="4" xfId="1" applyNumberFormat="1" applyFont="1" applyBorder="1" applyAlignment="1">
      <alignment horizontal="right"/>
    </xf>
    <xf numFmtId="0" fontId="20" fillId="0" borderId="3" xfId="0" applyFont="1" applyBorder="1"/>
    <xf numFmtId="0" fontId="20" fillId="0" borderId="0" xfId="0" applyFont="1" applyBorder="1"/>
    <xf numFmtId="0" fontId="19" fillId="0" borderId="0" xfId="0" applyFont="1" applyAlignment="1">
      <alignment horizontal="right"/>
    </xf>
    <xf numFmtId="165" fontId="19" fillId="0" borderId="0" xfId="0" applyNumberFormat="1" applyFont="1"/>
    <xf numFmtId="165" fontId="19" fillId="0" borderId="0" xfId="1" applyNumberFormat="1" applyFont="1"/>
    <xf numFmtId="0" fontId="19" fillId="0" borderId="0" xfId="0" applyFont="1" applyBorder="1"/>
    <xf numFmtId="3" fontId="19" fillId="0" borderId="2" xfId="0" applyNumberFormat="1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3" fontId="0" fillId="0" borderId="3" xfId="0" applyNumberForma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82559-848A-4CFD-B0E2-38D98430C29D}">
  <dimension ref="A2:V191"/>
  <sheetViews>
    <sheetView topLeftCell="A46" zoomScale="75" zoomScaleNormal="75" workbookViewId="0">
      <selection activeCell="U143" sqref="U143"/>
    </sheetView>
  </sheetViews>
  <sheetFormatPr defaultRowHeight="14.4" x14ac:dyDescent="0.3"/>
  <cols>
    <col min="1" max="1" width="79.6640625" customWidth="1"/>
    <col min="2" max="2" width="18.109375" customWidth="1"/>
    <col min="3" max="3" width="17.88671875" hidden="1" customWidth="1"/>
    <col min="4" max="5" width="17" hidden="1" customWidth="1"/>
    <col min="6" max="6" width="15" style="44" hidden="1" customWidth="1"/>
    <col min="7" max="7" width="13.6640625" hidden="1" customWidth="1"/>
    <col min="8" max="8" width="6.33203125" hidden="1" customWidth="1"/>
    <col min="9" max="9" width="14.33203125" style="50" customWidth="1"/>
    <col min="10" max="11" width="15.44140625" style="50" customWidth="1"/>
    <col min="12" max="12" width="14.6640625" customWidth="1"/>
    <col min="13" max="13" width="14.109375" customWidth="1"/>
    <col min="14" max="14" width="13.88671875" customWidth="1"/>
    <col min="15" max="15" width="14.6640625" customWidth="1"/>
    <col min="16" max="16" width="14.33203125" customWidth="1"/>
    <col min="17" max="17" width="14.109375" style="50" customWidth="1"/>
    <col min="18" max="20" width="14.33203125" style="50" customWidth="1"/>
    <col min="21" max="21" width="17.6640625" customWidth="1"/>
    <col min="22" max="22" width="11" customWidth="1"/>
  </cols>
  <sheetData>
    <row r="2" spans="1:21" ht="25.8" x14ac:dyDescent="0.5">
      <c r="A2" s="5" t="s">
        <v>152</v>
      </c>
    </row>
    <row r="4" spans="1:21" ht="29.25" customHeight="1" x14ac:dyDescent="0.45">
      <c r="A4" s="1" t="s">
        <v>2</v>
      </c>
      <c r="B4" s="1" t="s">
        <v>151</v>
      </c>
      <c r="C4" s="23" t="s">
        <v>26</v>
      </c>
      <c r="D4" s="23"/>
      <c r="E4" s="23" t="s">
        <v>52</v>
      </c>
      <c r="F4" s="45" t="s">
        <v>33</v>
      </c>
      <c r="G4" s="35" t="s">
        <v>59</v>
      </c>
      <c r="H4" s="35" t="s">
        <v>77</v>
      </c>
      <c r="I4" s="51" t="s">
        <v>94</v>
      </c>
      <c r="J4" s="51" t="s">
        <v>116</v>
      </c>
      <c r="K4" s="51" t="s">
        <v>135</v>
      </c>
      <c r="L4" s="59" t="s">
        <v>136</v>
      </c>
      <c r="M4" s="59" t="s">
        <v>137</v>
      </c>
      <c r="N4" s="59" t="s">
        <v>140</v>
      </c>
      <c r="O4" s="59" t="s">
        <v>141</v>
      </c>
      <c r="P4" s="59" t="s">
        <v>143</v>
      </c>
      <c r="Q4" s="36" t="s">
        <v>52</v>
      </c>
      <c r="R4" s="36" t="s">
        <v>33</v>
      </c>
      <c r="S4" s="36" t="s">
        <v>59</v>
      </c>
      <c r="T4" s="36" t="s">
        <v>77</v>
      </c>
      <c r="U4" s="35" t="s">
        <v>150</v>
      </c>
    </row>
    <row r="5" spans="1:21" s="27" customFormat="1" ht="18.75" customHeight="1" x14ac:dyDescent="0.35">
      <c r="A5" s="6" t="s">
        <v>153</v>
      </c>
      <c r="B5" s="6"/>
      <c r="C5" s="32">
        <v>795584</v>
      </c>
      <c r="D5" s="28"/>
      <c r="E5" s="28"/>
      <c r="F5" s="46"/>
      <c r="G5" s="28"/>
      <c r="H5" s="28"/>
      <c r="I5" s="36">
        <v>704238</v>
      </c>
      <c r="J5" s="36"/>
      <c r="K5" s="36"/>
      <c r="L5" s="36"/>
      <c r="M5" s="36"/>
      <c r="N5" s="36"/>
      <c r="O5" s="36"/>
      <c r="P5" s="36"/>
      <c r="Q5" s="18"/>
      <c r="R5" s="18"/>
      <c r="S5" s="18"/>
      <c r="T5" s="18"/>
      <c r="U5" s="6"/>
    </row>
    <row r="6" spans="1:21" ht="18.75" customHeight="1" x14ac:dyDescent="0.3">
      <c r="A6" s="2" t="s">
        <v>154</v>
      </c>
      <c r="B6" s="7">
        <v>37680000</v>
      </c>
      <c r="C6" s="24">
        <v>26222113</v>
      </c>
      <c r="D6" s="24">
        <f>B6-C6</f>
        <v>11457887</v>
      </c>
      <c r="E6" s="24">
        <v>3105168</v>
      </c>
      <c r="F6" s="24">
        <v>3205902</v>
      </c>
      <c r="G6" s="7">
        <v>3272000</v>
      </c>
      <c r="H6" s="7">
        <v>3028750</v>
      </c>
      <c r="I6" s="7">
        <v>2347000</v>
      </c>
      <c r="J6" s="7">
        <v>2669500</v>
      </c>
      <c r="K6" s="7">
        <v>3393500</v>
      </c>
      <c r="L6" s="7">
        <v>3093000</v>
      </c>
      <c r="M6" s="7">
        <v>2818000</v>
      </c>
      <c r="N6" s="7">
        <v>3480660</v>
      </c>
      <c r="O6" s="7">
        <v>2738566</v>
      </c>
      <c r="P6" s="7">
        <v>2938750</v>
      </c>
      <c r="Q6" s="7">
        <v>3317080</v>
      </c>
      <c r="R6" s="7">
        <v>3120000</v>
      </c>
      <c r="S6" s="7">
        <v>3169227</v>
      </c>
      <c r="T6" s="7">
        <v>2871557</v>
      </c>
      <c r="U6" s="24">
        <f>SUM(I6:T6)</f>
        <v>35956840</v>
      </c>
    </row>
    <row r="7" spans="1:21" x14ac:dyDescent="0.3">
      <c r="A7" s="2" t="s">
        <v>169</v>
      </c>
      <c r="B7" s="7"/>
      <c r="C7" s="24"/>
      <c r="D7" s="33"/>
      <c r="E7" s="42"/>
      <c r="F7" s="24"/>
      <c r="G7" s="7"/>
      <c r="H7" s="7"/>
      <c r="I7" s="7">
        <v>30000</v>
      </c>
      <c r="J7" s="7">
        <v>25000</v>
      </c>
      <c r="K7" s="7">
        <v>35000</v>
      </c>
      <c r="L7" s="7">
        <v>35000</v>
      </c>
      <c r="M7" s="7">
        <v>15000</v>
      </c>
      <c r="N7" s="7">
        <v>35000</v>
      </c>
      <c r="O7" s="7">
        <v>50000</v>
      </c>
      <c r="P7" s="7">
        <v>30000</v>
      </c>
      <c r="Q7" s="7">
        <v>40000</v>
      </c>
      <c r="R7" s="7">
        <v>55000</v>
      </c>
      <c r="S7" s="7">
        <v>25000</v>
      </c>
      <c r="T7" s="7">
        <v>50000</v>
      </c>
      <c r="U7" s="24">
        <f>SUM(I7:T7)</f>
        <v>425000</v>
      </c>
    </row>
    <row r="8" spans="1:21" x14ac:dyDescent="0.3">
      <c r="A8" s="2" t="s">
        <v>165</v>
      </c>
      <c r="B8" s="7"/>
      <c r="C8" s="24"/>
      <c r="D8" s="33"/>
      <c r="E8" s="42"/>
      <c r="F8" s="24"/>
      <c r="G8" s="7"/>
      <c r="H8" s="7"/>
      <c r="I8" s="7"/>
      <c r="J8" s="7"/>
      <c r="K8" s="7">
        <v>237618</v>
      </c>
      <c r="L8" s="7">
        <v>39410</v>
      </c>
      <c r="M8" s="7">
        <v>45817</v>
      </c>
      <c r="N8" s="7">
        <v>6896</v>
      </c>
      <c r="O8" s="7"/>
      <c r="P8" s="7">
        <v>123408</v>
      </c>
      <c r="Q8" s="7">
        <v>115562</v>
      </c>
      <c r="R8" s="7"/>
      <c r="S8" s="7">
        <v>21750</v>
      </c>
      <c r="T8" s="7">
        <v>68216</v>
      </c>
      <c r="U8" s="24">
        <f>SUM(I8:T8)</f>
        <v>658677</v>
      </c>
    </row>
    <row r="9" spans="1:21" x14ac:dyDescent="0.3">
      <c r="A9" s="2" t="s">
        <v>170</v>
      </c>
      <c r="B9" s="7"/>
      <c r="C9" s="24"/>
      <c r="D9" s="33"/>
      <c r="E9" s="42"/>
      <c r="F9" s="24"/>
      <c r="G9" s="7"/>
      <c r="H9" s="7"/>
      <c r="I9" s="7"/>
      <c r="J9" s="7"/>
      <c r="K9" s="7"/>
      <c r="L9" s="7">
        <v>2000000</v>
      </c>
      <c r="M9" s="7"/>
      <c r="N9" s="7"/>
      <c r="O9" s="7"/>
      <c r="P9" s="7"/>
      <c r="Q9" s="7"/>
      <c r="R9" s="7"/>
      <c r="S9" s="7"/>
      <c r="T9" s="7"/>
      <c r="U9" s="24">
        <f>SUM(I9:T9)</f>
        <v>2000000</v>
      </c>
    </row>
    <row r="10" spans="1:21" x14ac:dyDescent="0.3">
      <c r="A10" s="2" t="s">
        <v>168</v>
      </c>
      <c r="B10" s="7"/>
      <c r="C10" s="2"/>
      <c r="D10" s="2"/>
      <c r="E10" s="7">
        <v>2214</v>
      </c>
      <c r="F10" s="7">
        <v>98628</v>
      </c>
      <c r="G10" s="7">
        <v>29117</v>
      </c>
      <c r="H10" s="7"/>
      <c r="I10" s="7"/>
      <c r="J10" s="7"/>
      <c r="K10" s="7"/>
      <c r="L10" s="7">
        <v>664000</v>
      </c>
      <c r="M10" s="7"/>
      <c r="N10" s="7"/>
      <c r="O10" s="7"/>
      <c r="P10" s="7"/>
      <c r="Q10" s="7"/>
      <c r="R10" s="7"/>
      <c r="S10" s="7"/>
      <c r="T10" s="7">
        <v>80000</v>
      </c>
      <c r="U10" s="24">
        <f>SUM(I10:T10)</f>
        <v>744000</v>
      </c>
    </row>
    <row r="11" spans="1:21" s="13" customFormat="1" ht="18.75" customHeight="1" x14ac:dyDescent="0.35">
      <c r="A11" s="6" t="s">
        <v>0</v>
      </c>
      <c r="B11" s="12">
        <f t="shared" ref="B11:R11" si="0">SUM(B6:B10)</f>
        <v>37680000</v>
      </c>
      <c r="C11" s="10">
        <f t="shared" si="0"/>
        <v>26222113</v>
      </c>
      <c r="D11" s="10">
        <f t="shared" si="0"/>
        <v>11457887</v>
      </c>
      <c r="E11" s="10">
        <f t="shared" si="0"/>
        <v>3107382</v>
      </c>
      <c r="F11" s="10">
        <f t="shared" si="0"/>
        <v>3304530</v>
      </c>
      <c r="G11" s="36">
        <f t="shared" si="0"/>
        <v>3301117</v>
      </c>
      <c r="H11" s="36">
        <f t="shared" si="0"/>
        <v>3028750</v>
      </c>
      <c r="I11" s="52">
        <f t="shared" si="0"/>
        <v>2377000</v>
      </c>
      <c r="J11" s="52">
        <f t="shared" si="0"/>
        <v>2694500</v>
      </c>
      <c r="K11" s="52">
        <f t="shared" ref="K11" si="1">SUM(K6:K10)</f>
        <v>3666118</v>
      </c>
      <c r="L11" s="52">
        <f t="shared" si="0"/>
        <v>5831410</v>
      </c>
      <c r="M11" s="52">
        <f t="shared" si="0"/>
        <v>2878817</v>
      </c>
      <c r="N11" s="52">
        <f t="shared" si="0"/>
        <v>3522556</v>
      </c>
      <c r="O11" s="52">
        <f t="shared" si="0"/>
        <v>2788566</v>
      </c>
      <c r="P11" s="52">
        <f t="shared" si="0"/>
        <v>3092158</v>
      </c>
      <c r="Q11" s="52">
        <f t="shared" si="0"/>
        <v>3472642</v>
      </c>
      <c r="R11" s="52">
        <f t="shared" si="0"/>
        <v>3175000</v>
      </c>
      <c r="S11" s="52">
        <f>SUM(S6:S10)</f>
        <v>3215977</v>
      </c>
      <c r="T11" s="52">
        <f>SUM(T6:T10)</f>
        <v>3069773</v>
      </c>
      <c r="U11" s="12">
        <f>SUM(U6:U10)</f>
        <v>39784517</v>
      </c>
    </row>
    <row r="12" spans="1:21" ht="18.75" customHeight="1" x14ac:dyDescent="0.35">
      <c r="A12" s="6"/>
      <c r="B12" s="10"/>
      <c r="C12" s="2"/>
      <c r="D12" s="2"/>
      <c r="E12" s="2"/>
      <c r="F12" s="24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2"/>
    </row>
    <row r="13" spans="1:21" ht="23.4" x14ac:dyDescent="0.45">
      <c r="A13" s="1" t="s">
        <v>25</v>
      </c>
      <c r="B13" s="7"/>
      <c r="C13" s="2"/>
      <c r="D13" s="2"/>
      <c r="E13" s="2"/>
      <c r="F13" s="24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2"/>
    </row>
    <row r="14" spans="1:21" s="20" customFormat="1" x14ac:dyDescent="0.3">
      <c r="A14" s="19" t="s">
        <v>3</v>
      </c>
      <c r="B14" s="18">
        <f>B15+B22+B26+B27</f>
        <v>2547000</v>
      </c>
      <c r="C14" s="10">
        <f>C15+C22+C27</f>
        <v>1691971</v>
      </c>
      <c r="D14" s="10">
        <f>D15+D22+D26+D27</f>
        <v>855029</v>
      </c>
      <c r="E14" s="10">
        <f>E15+E22+E26+E27</f>
        <v>59630</v>
      </c>
      <c r="F14" s="10">
        <f>F15+F22+F26+F27</f>
        <v>20014</v>
      </c>
      <c r="G14" s="18">
        <f>G15+G22+G26+G27</f>
        <v>119420</v>
      </c>
      <c r="H14" s="18">
        <f>H15+H22+H26++H27</f>
        <v>64826</v>
      </c>
      <c r="I14" s="18">
        <f>I15+I22+I26+I27</f>
        <v>728243</v>
      </c>
      <c r="J14" s="18">
        <f t="shared" ref="J14:T14" si="2">J15+J22+J26+J27</f>
        <v>717519</v>
      </c>
      <c r="K14" s="18">
        <f t="shared" si="2"/>
        <v>0</v>
      </c>
      <c r="L14" s="18">
        <f t="shared" si="2"/>
        <v>2850</v>
      </c>
      <c r="M14" s="18">
        <f t="shared" si="2"/>
        <v>130788</v>
      </c>
      <c r="N14" s="18">
        <f t="shared" si="2"/>
        <v>4000</v>
      </c>
      <c r="O14" s="18">
        <f t="shared" si="2"/>
        <v>12000</v>
      </c>
      <c r="P14" s="18">
        <f t="shared" si="2"/>
        <v>8000</v>
      </c>
      <c r="Q14" s="18">
        <f t="shared" si="2"/>
        <v>0</v>
      </c>
      <c r="R14" s="18">
        <f t="shared" si="2"/>
        <v>34970</v>
      </c>
      <c r="S14" s="18">
        <f t="shared" si="2"/>
        <v>3403</v>
      </c>
      <c r="T14" s="18">
        <f t="shared" si="2"/>
        <v>405000</v>
      </c>
      <c r="U14" s="18">
        <f t="shared" ref="U14" si="3">U15+U22+U26+U27</f>
        <v>2046773</v>
      </c>
    </row>
    <row r="15" spans="1:21" x14ac:dyDescent="0.3">
      <c r="A15" s="2" t="s">
        <v>83</v>
      </c>
      <c r="B15" s="7">
        <v>350000</v>
      </c>
      <c r="C15" s="24">
        <v>220219</v>
      </c>
      <c r="D15" s="24">
        <f>B15-C15</f>
        <v>129781</v>
      </c>
      <c r="E15" s="24">
        <f>E16</f>
        <v>20000</v>
      </c>
      <c r="F15" s="24">
        <v>814</v>
      </c>
      <c r="G15" s="7">
        <f>G16+G17+G18</f>
        <v>50220</v>
      </c>
      <c r="H15" s="7">
        <f>H16+H17+H18</f>
        <v>16426</v>
      </c>
      <c r="I15" s="36">
        <f>I19+I20+I21</f>
        <v>14395</v>
      </c>
      <c r="J15" s="36">
        <f t="shared" ref="J15:T15" si="4">J19+J20+J21</f>
        <v>3670</v>
      </c>
      <c r="K15" s="36">
        <f t="shared" si="4"/>
        <v>0</v>
      </c>
      <c r="L15" s="36">
        <f t="shared" si="4"/>
        <v>2850</v>
      </c>
      <c r="M15" s="36">
        <f t="shared" si="4"/>
        <v>10788</v>
      </c>
      <c r="N15" s="36">
        <f t="shared" si="4"/>
        <v>4000</v>
      </c>
      <c r="O15" s="36">
        <f t="shared" si="4"/>
        <v>12000</v>
      </c>
      <c r="P15" s="36">
        <f t="shared" si="4"/>
        <v>8000</v>
      </c>
      <c r="Q15" s="36">
        <f t="shared" si="4"/>
        <v>0</v>
      </c>
      <c r="R15" s="36">
        <f t="shared" si="4"/>
        <v>34970</v>
      </c>
      <c r="S15" s="36">
        <f t="shared" si="4"/>
        <v>3403</v>
      </c>
      <c r="T15" s="36">
        <f t="shared" si="4"/>
        <v>0</v>
      </c>
      <c r="U15" s="10">
        <f>SUM(I15:T15)</f>
        <v>94076</v>
      </c>
    </row>
    <row r="16" spans="1:21" hidden="1" x14ac:dyDescent="0.3">
      <c r="A16" s="2" t="s">
        <v>53</v>
      </c>
      <c r="B16" s="7"/>
      <c r="C16" s="24"/>
      <c r="D16" s="24"/>
      <c r="E16" s="24">
        <v>20000</v>
      </c>
      <c r="F16" s="24"/>
      <c r="G16" s="7">
        <v>20000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10">
        <f t="shared" ref="U16:U18" si="5">SUM(I16:S16)</f>
        <v>0</v>
      </c>
    </row>
    <row r="17" spans="1:21" hidden="1" x14ac:dyDescent="0.3">
      <c r="A17" s="2" t="s">
        <v>62</v>
      </c>
      <c r="B17" s="7"/>
      <c r="C17" s="24"/>
      <c r="D17" s="24"/>
      <c r="E17" s="24"/>
      <c r="F17" s="24"/>
      <c r="G17" s="7">
        <v>30000</v>
      </c>
      <c r="H17" s="7">
        <v>15000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10">
        <f t="shared" si="5"/>
        <v>0</v>
      </c>
    </row>
    <row r="18" spans="1:21" hidden="1" x14ac:dyDescent="0.3">
      <c r="A18" s="2" t="s">
        <v>68</v>
      </c>
      <c r="B18" s="7"/>
      <c r="C18" s="24"/>
      <c r="D18" s="24"/>
      <c r="E18" s="24"/>
      <c r="F18" s="24">
        <v>814</v>
      </c>
      <c r="G18" s="7">
        <v>220</v>
      </c>
      <c r="H18" s="7">
        <v>1426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10">
        <f t="shared" si="5"/>
        <v>0</v>
      </c>
    </row>
    <row r="19" spans="1:21" x14ac:dyDescent="0.3">
      <c r="A19" s="2" t="s">
        <v>53</v>
      </c>
      <c r="B19" s="7"/>
      <c r="C19" s="24"/>
      <c r="D19" s="24"/>
      <c r="E19" s="24"/>
      <c r="F19" s="24"/>
      <c r="G19" s="7"/>
      <c r="H19" s="7"/>
      <c r="I19" s="7">
        <v>12395</v>
      </c>
      <c r="J19" s="7"/>
      <c r="K19" s="7"/>
      <c r="L19" s="7">
        <v>2850</v>
      </c>
      <c r="M19" s="7">
        <v>10788</v>
      </c>
      <c r="N19" s="7">
        <v>4000</v>
      </c>
      <c r="O19" s="7">
        <v>12000</v>
      </c>
      <c r="P19" s="7">
        <v>8000</v>
      </c>
      <c r="Q19" s="7"/>
      <c r="R19" s="7">
        <v>34970</v>
      </c>
      <c r="S19" s="7">
        <v>3000</v>
      </c>
      <c r="T19" s="7"/>
      <c r="U19" s="31">
        <f>SUM(I19:T19)</f>
        <v>88003</v>
      </c>
    </row>
    <row r="20" spans="1:21" x14ac:dyDescent="0.3">
      <c r="A20" s="2" t="s">
        <v>95</v>
      </c>
      <c r="B20" s="7"/>
      <c r="C20" s="24"/>
      <c r="D20" s="24"/>
      <c r="E20" s="24"/>
      <c r="F20" s="24"/>
      <c r="G20" s="7"/>
      <c r="H20" s="7"/>
      <c r="I20" s="7"/>
      <c r="J20" s="7">
        <v>1670</v>
      </c>
      <c r="K20" s="7"/>
      <c r="L20" s="7"/>
      <c r="M20" s="7"/>
      <c r="N20" s="7"/>
      <c r="O20" s="7"/>
      <c r="P20" s="7"/>
      <c r="Q20" s="7"/>
      <c r="R20" s="7"/>
      <c r="S20" s="7">
        <v>403</v>
      </c>
      <c r="T20" s="7"/>
      <c r="U20" s="31">
        <f>SUM(I20:T20)</f>
        <v>2073</v>
      </c>
    </row>
    <row r="21" spans="1:21" x14ac:dyDescent="0.3">
      <c r="A21" s="2" t="s">
        <v>160</v>
      </c>
      <c r="B21" s="7"/>
      <c r="C21" s="24"/>
      <c r="D21" s="24"/>
      <c r="E21" s="24"/>
      <c r="F21" s="24"/>
      <c r="G21" s="7"/>
      <c r="H21" s="7"/>
      <c r="I21" s="7">
        <v>2000</v>
      </c>
      <c r="J21" s="7">
        <v>2000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31">
        <f>SUM(I21:T21)</f>
        <v>4000</v>
      </c>
    </row>
    <row r="22" spans="1:21" x14ac:dyDescent="0.3">
      <c r="A22" s="2" t="s">
        <v>91</v>
      </c>
      <c r="B22" s="15">
        <v>420000</v>
      </c>
      <c r="C22" s="24">
        <v>172800</v>
      </c>
      <c r="D22" s="24">
        <f t="shared" ref="D22:D27" si="6">B22-C22</f>
        <v>247200</v>
      </c>
      <c r="E22" s="24"/>
      <c r="F22" s="24">
        <v>19200</v>
      </c>
      <c r="G22" s="7">
        <v>69200</v>
      </c>
      <c r="H22" s="7">
        <f>H23+H24</f>
        <v>48400</v>
      </c>
      <c r="I22" s="36">
        <f>I25</f>
        <v>0</v>
      </c>
      <c r="J22" s="36">
        <f>J25</f>
        <v>0</v>
      </c>
      <c r="K22" s="36">
        <f>K25</f>
        <v>0</v>
      </c>
      <c r="L22" s="36">
        <f t="shared" ref="L22:T22" si="7">L25</f>
        <v>0</v>
      </c>
      <c r="M22" s="36">
        <f t="shared" si="7"/>
        <v>0</v>
      </c>
      <c r="N22" s="36">
        <f t="shared" si="7"/>
        <v>0</v>
      </c>
      <c r="O22" s="36">
        <f t="shared" si="7"/>
        <v>0</v>
      </c>
      <c r="P22" s="36">
        <f t="shared" si="7"/>
        <v>0</v>
      </c>
      <c r="Q22" s="36">
        <f t="shared" si="7"/>
        <v>0</v>
      </c>
      <c r="R22" s="36">
        <f t="shared" si="7"/>
        <v>0</v>
      </c>
      <c r="S22" s="36">
        <f t="shared" si="7"/>
        <v>0</v>
      </c>
      <c r="T22" s="36">
        <f t="shared" si="7"/>
        <v>300000</v>
      </c>
      <c r="U22" s="10">
        <f>SUM(I22:T22)</f>
        <v>300000</v>
      </c>
    </row>
    <row r="23" spans="1:21" hidden="1" x14ac:dyDescent="0.3">
      <c r="A23" s="2" t="s">
        <v>72</v>
      </c>
      <c r="B23" s="15"/>
      <c r="C23" s="24"/>
      <c r="D23" s="24"/>
      <c r="E23" s="24"/>
      <c r="F23" s="24"/>
      <c r="G23" s="7">
        <v>19200</v>
      </c>
      <c r="H23" s="7">
        <v>38400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2"/>
    </row>
    <row r="24" spans="1:21" hidden="1" x14ac:dyDescent="0.3">
      <c r="A24" s="2" t="s">
        <v>73</v>
      </c>
      <c r="B24" s="15"/>
      <c r="C24" s="24"/>
      <c r="D24" s="24"/>
      <c r="E24" s="24"/>
      <c r="F24" s="24"/>
      <c r="G24" s="7">
        <v>50000</v>
      </c>
      <c r="H24" s="7">
        <v>10000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2"/>
    </row>
    <row r="25" spans="1:21" x14ac:dyDescent="0.3">
      <c r="A25" s="2" t="s">
        <v>100</v>
      </c>
      <c r="B25" s="15"/>
      <c r="C25" s="24"/>
      <c r="D25" s="24"/>
      <c r="E25" s="24"/>
      <c r="F25" s="24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>
        <v>300000</v>
      </c>
      <c r="U25" s="24">
        <f>SUM(I25:T25)</f>
        <v>300000</v>
      </c>
    </row>
    <row r="26" spans="1:21" x14ac:dyDescent="0.3">
      <c r="A26" s="2" t="s">
        <v>85</v>
      </c>
      <c r="B26" s="15">
        <v>250000</v>
      </c>
      <c r="C26" s="24"/>
      <c r="D26" s="24">
        <f t="shared" si="6"/>
        <v>250000</v>
      </c>
      <c r="E26" s="24"/>
      <c r="F26" s="24"/>
      <c r="G26" s="7"/>
      <c r="H26" s="7"/>
      <c r="I26" s="36"/>
      <c r="J26" s="36"/>
      <c r="K26" s="36"/>
      <c r="L26" s="36"/>
      <c r="M26" s="36">
        <v>120000</v>
      </c>
      <c r="N26" s="36"/>
      <c r="O26" s="36"/>
      <c r="P26" s="36"/>
      <c r="Q26" s="7"/>
      <c r="R26" s="7"/>
      <c r="S26" s="7"/>
      <c r="T26" s="36">
        <v>105000</v>
      </c>
      <c r="U26" s="10">
        <f>SUM(I26:T26)</f>
        <v>225000</v>
      </c>
    </row>
    <row r="27" spans="1:21" x14ac:dyDescent="0.3">
      <c r="A27" s="17" t="s">
        <v>84</v>
      </c>
      <c r="B27" s="16">
        <v>1527000</v>
      </c>
      <c r="C27" s="24">
        <v>1298952</v>
      </c>
      <c r="D27" s="33">
        <f t="shared" si="6"/>
        <v>228048</v>
      </c>
      <c r="E27" s="42">
        <v>39630</v>
      </c>
      <c r="F27" s="24"/>
      <c r="G27" s="7"/>
      <c r="H27" s="7"/>
      <c r="I27" s="36">
        <v>713848</v>
      </c>
      <c r="J27" s="36">
        <v>713849</v>
      </c>
      <c r="K27" s="36"/>
      <c r="L27" s="36"/>
      <c r="M27" s="36"/>
      <c r="N27" s="36"/>
      <c r="O27" s="36"/>
      <c r="P27" s="36"/>
      <c r="Q27" s="7"/>
      <c r="R27" s="7"/>
      <c r="S27" s="7"/>
      <c r="T27" s="7"/>
      <c r="U27" s="10">
        <f>SUM(I27:Q27)</f>
        <v>1427697</v>
      </c>
    </row>
    <row r="28" spans="1:21" s="20" customFormat="1" x14ac:dyDescent="0.3">
      <c r="A28" s="19" t="s">
        <v>4</v>
      </c>
      <c r="B28" s="18">
        <f t="shared" ref="B28:I28" si="8">B29+B32</f>
        <v>400000</v>
      </c>
      <c r="C28" s="10">
        <f t="shared" si="8"/>
        <v>155385</v>
      </c>
      <c r="D28" s="10">
        <f t="shared" si="8"/>
        <v>244615</v>
      </c>
      <c r="E28" s="10">
        <f t="shared" si="8"/>
        <v>22740</v>
      </c>
      <c r="F28" s="10">
        <f t="shared" si="8"/>
        <v>15004</v>
      </c>
      <c r="G28" s="18">
        <f t="shared" si="8"/>
        <v>22156</v>
      </c>
      <c r="H28" s="18">
        <f t="shared" si="8"/>
        <v>886</v>
      </c>
      <c r="I28" s="18">
        <f t="shared" si="8"/>
        <v>0</v>
      </c>
      <c r="J28" s="18">
        <f>J29+J32</f>
        <v>0</v>
      </c>
      <c r="K28" s="18">
        <f>K29+K32</f>
        <v>0</v>
      </c>
      <c r="L28" s="18">
        <f>L29+L32</f>
        <v>0</v>
      </c>
      <c r="M28" s="18">
        <f t="shared" ref="M28:U28" si="9">M29+M32</f>
        <v>0</v>
      </c>
      <c r="N28" s="18">
        <f t="shared" si="9"/>
        <v>2800</v>
      </c>
      <c r="O28" s="18">
        <f t="shared" si="9"/>
        <v>0</v>
      </c>
      <c r="P28" s="18">
        <f t="shared" si="9"/>
        <v>0</v>
      </c>
      <c r="Q28" s="18">
        <f t="shared" si="9"/>
        <v>0</v>
      </c>
      <c r="R28" s="18">
        <f t="shared" si="9"/>
        <v>18370</v>
      </c>
      <c r="S28" s="18">
        <f t="shared" si="9"/>
        <v>15750</v>
      </c>
      <c r="T28" s="18">
        <f t="shared" si="9"/>
        <v>21260</v>
      </c>
      <c r="U28" s="18">
        <f t="shared" si="9"/>
        <v>58180</v>
      </c>
    </row>
    <row r="29" spans="1:21" x14ac:dyDescent="0.3">
      <c r="A29" s="3" t="s">
        <v>92</v>
      </c>
      <c r="B29" s="8">
        <v>300000</v>
      </c>
      <c r="C29" s="24">
        <v>152137</v>
      </c>
      <c r="D29" s="24">
        <f>B29-C29</f>
        <v>147863</v>
      </c>
      <c r="E29" s="24">
        <v>22740</v>
      </c>
      <c r="F29" s="24">
        <v>15004</v>
      </c>
      <c r="G29" s="7">
        <v>22156</v>
      </c>
      <c r="H29" s="7">
        <v>886</v>
      </c>
      <c r="I29" s="36"/>
      <c r="J29" s="36">
        <f>J30+J31</f>
        <v>0</v>
      </c>
      <c r="K29" s="36">
        <f>K30+K31</f>
        <v>0</v>
      </c>
      <c r="L29" s="36">
        <f t="shared" ref="L29:U29" si="10">L30+L31</f>
        <v>0</v>
      </c>
      <c r="M29" s="36">
        <f t="shared" si="10"/>
        <v>0</v>
      </c>
      <c r="N29" s="36">
        <f t="shared" si="10"/>
        <v>0</v>
      </c>
      <c r="O29" s="36">
        <f t="shared" si="10"/>
        <v>0</v>
      </c>
      <c r="P29" s="36">
        <f t="shared" si="10"/>
        <v>0</v>
      </c>
      <c r="Q29" s="36">
        <f t="shared" si="10"/>
        <v>0</v>
      </c>
      <c r="R29" s="36">
        <f t="shared" si="10"/>
        <v>0</v>
      </c>
      <c r="S29" s="36">
        <f t="shared" si="10"/>
        <v>0</v>
      </c>
      <c r="T29" s="36">
        <f t="shared" si="10"/>
        <v>0</v>
      </c>
      <c r="U29" s="36">
        <f t="shared" si="10"/>
        <v>0</v>
      </c>
    </row>
    <row r="30" spans="1:21" x14ac:dyDescent="0.3">
      <c r="A30" s="3" t="s">
        <v>126</v>
      </c>
      <c r="B30" s="8"/>
      <c r="C30" s="24"/>
      <c r="D30" s="24"/>
      <c r="E30" s="24"/>
      <c r="F30" s="24"/>
      <c r="G30" s="7"/>
      <c r="H30" s="7"/>
      <c r="I30" s="36"/>
      <c r="J30" s="54"/>
      <c r="K30" s="54"/>
      <c r="L30" s="54"/>
      <c r="M30" s="54"/>
      <c r="N30" s="54"/>
      <c r="O30" s="54"/>
      <c r="P30" s="54"/>
      <c r="Q30" s="7"/>
      <c r="R30" s="7"/>
      <c r="S30" s="7"/>
      <c r="T30" s="7"/>
      <c r="U30" s="24"/>
    </row>
    <row r="31" spans="1:21" x14ac:dyDescent="0.3">
      <c r="A31" s="3" t="s">
        <v>119</v>
      </c>
      <c r="B31" s="8"/>
      <c r="C31" s="24"/>
      <c r="D31" s="24"/>
      <c r="E31" s="24"/>
      <c r="F31" s="24"/>
      <c r="G31" s="7"/>
      <c r="H31" s="7"/>
      <c r="I31" s="36"/>
      <c r="J31" s="54"/>
      <c r="K31" s="54"/>
      <c r="L31" s="54"/>
      <c r="M31" s="54"/>
      <c r="N31" s="54"/>
      <c r="O31" s="54"/>
      <c r="P31" s="54"/>
      <c r="Q31" s="7"/>
      <c r="R31" s="7"/>
      <c r="S31" s="7"/>
      <c r="T31" s="7"/>
      <c r="U31" s="24"/>
    </row>
    <row r="32" spans="1:21" x14ac:dyDescent="0.3">
      <c r="A32" s="2" t="s">
        <v>6</v>
      </c>
      <c r="B32" s="7">
        <v>100000</v>
      </c>
      <c r="C32" s="24">
        <v>3248</v>
      </c>
      <c r="D32" s="24">
        <f>B32-C32</f>
        <v>96752</v>
      </c>
      <c r="E32" s="24"/>
      <c r="F32" s="24"/>
      <c r="G32" s="7"/>
      <c r="H32" s="7"/>
      <c r="I32" s="36"/>
      <c r="J32" s="36"/>
      <c r="K32" s="36"/>
      <c r="L32" s="36"/>
      <c r="M32" s="36"/>
      <c r="N32" s="36">
        <v>2800</v>
      </c>
      <c r="O32" s="36"/>
      <c r="P32" s="36"/>
      <c r="Q32" s="7"/>
      <c r="R32" s="36">
        <v>18370</v>
      </c>
      <c r="S32" s="36">
        <f>S33+S34</f>
        <v>15750</v>
      </c>
      <c r="T32" s="36">
        <f>T33+T34</f>
        <v>21260</v>
      </c>
      <c r="U32" s="10">
        <f>SUM(I32:T32)</f>
        <v>58180</v>
      </c>
    </row>
    <row r="33" spans="1:21" x14ac:dyDescent="0.3">
      <c r="A33" s="2" t="s">
        <v>202</v>
      </c>
      <c r="B33" s="7"/>
      <c r="C33" s="24"/>
      <c r="D33" s="24"/>
      <c r="E33" s="24"/>
      <c r="F33" s="24"/>
      <c r="G33" s="7"/>
      <c r="H33" s="7"/>
      <c r="I33" s="36"/>
      <c r="J33" s="36"/>
      <c r="K33" s="36"/>
      <c r="L33" s="36"/>
      <c r="M33" s="36"/>
      <c r="N33" s="36"/>
      <c r="O33" s="36"/>
      <c r="P33" s="36"/>
      <c r="Q33" s="7"/>
      <c r="R33" s="7">
        <v>18370</v>
      </c>
      <c r="S33" s="7">
        <v>15750</v>
      </c>
      <c r="T33" s="7">
        <v>21260</v>
      </c>
      <c r="U33" s="24">
        <f>SUM(I33:T33)</f>
        <v>55380</v>
      </c>
    </row>
    <row r="34" spans="1:21" x14ac:dyDescent="0.3">
      <c r="A34" s="2" t="s">
        <v>203</v>
      </c>
      <c r="B34" s="7"/>
      <c r="C34" s="24"/>
      <c r="D34" s="24"/>
      <c r="E34" s="24"/>
      <c r="F34" s="24"/>
      <c r="G34" s="7"/>
      <c r="H34" s="7"/>
      <c r="I34" s="36"/>
      <c r="J34" s="36"/>
      <c r="K34" s="36"/>
      <c r="L34" s="36"/>
      <c r="M34" s="36"/>
      <c r="N34" s="36"/>
      <c r="O34" s="36"/>
      <c r="P34" s="36"/>
      <c r="Q34" s="7"/>
      <c r="R34" s="7"/>
      <c r="S34" s="7"/>
      <c r="T34" s="7"/>
      <c r="U34" s="24"/>
    </row>
    <row r="35" spans="1:21" s="20" customFormat="1" x14ac:dyDescent="0.3">
      <c r="A35" s="19" t="s">
        <v>5</v>
      </c>
      <c r="B35" s="18">
        <f t="shared" ref="B35:G35" si="11">B37</f>
        <v>1400000</v>
      </c>
      <c r="C35" s="10">
        <f t="shared" si="11"/>
        <v>452067</v>
      </c>
      <c r="D35" s="10">
        <f t="shared" si="11"/>
        <v>947933</v>
      </c>
      <c r="E35" s="10">
        <f t="shared" si="11"/>
        <v>0</v>
      </c>
      <c r="F35" s="10">
        <f t="shared" si="11"/>
        <v>0</v>
      </c>
      <c r="G35" s="18">
        <f t="shared" si="11"/>
        <v>80055</v>
      </c>
      <c r="H35" s="18">
        <f>H37+H38+H39</f>
        <v>0</v>
      </c>
      <c r="I35" s="18">
        <f>I37</f>
        <v>0</v>
      </c>
      <c r="J35" s="18">
        <f>J37</f>
        <v>0</v>
      </c>
      <c r="K35" s="18">
        <f>K37</f>
        <v>120000</v>
      </c>
      <c r="L35" s="18">
        <f t="shared" ref="L35:T35" si="12">L37</f>
        <v>130056</v>
      </c>
      <c r="M35" s="18">
        <f t="shared" si="12"/>
        <v>0</v>
      </c>
      <c r="N35" s="18">
        <f t="shared" si="12"/>
        <v>153515</v>
      </c>
      <c r="O35" s="18">
        <f t="shared" si="12"/>
        <v>0</v>
      </c>
      <c r="P35" s="18">
        <f t="shared" si="12"/>
        <v>0</v>
      </c>
      <c r="Q35" s="18">
        <f t="shared" si="12"/>
        <v>14142</v>
      </c>
      <c r="R35" s="18">
        <f t="shared" si="12"/>
        <v>2793</v>
      </c>
      <c r="S35" s="18">
        <f t="shared" si="12"/>
        <v>5280</v>
      </c>
      <c r="T35" s="18">
        <f t="shared" si="12"/>
        <v>0</v>
      </c>
      <c r="U35" s="18">
        <f>SUM(I35:S35)</f>
        <v>425786</v>
      </c>
    </row>
    <row r="36" spans="1:21" x14ac:dyDescent="0.3">
      <c r="A36" s="11" t="s">
        <v>35</v>
      </c>
      <c r="B36" s="8"/>
      <c r="C36" s="25"/>
      <c r="D36" s="25"/>
      <c r="E36" s="25"/>
      <c r="F36" s="25"/>
      <c r="G36" s="25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3"/>
    </row>
    <row r="37" spans="1:21" x14ac:dyDescent="0.3">
      <c r="A37" s="4" t="s">
        <v>7</v>
      </c>
      <c r="B37" s="9">
        <v>1400000</v>
      </c>
      <c r="C37" s="26">
        <v>452067</v>
      </c>
      <c r="D37" s="34">
        <f>B37-C37</f>
        <v>947933</v>
      </c>
      <c r="E37" s="34"/>
      <c r="F37" s="30"/>
      <c r="G37" s="30">
        <f>G38+G39</f>
        <v>80055</v>
      </c>
      <c r="H37" s="9"/>
      <c r="I37" s="53">
        <f>I41</f>
        <v>0</v>
      </c>
      <c r="J37" s="53">
        <f>J41+J42+J43</f>
        <v>0</v>
      </c>
      <c r="K37" s="53">
        <f>K41+K42+K43+K44</f>
        <v>120000</v>
      </c>
      <c r="L37" s="53">
        <f>L41+L42+L43+L46+L44</f>
        <v>130056</v>
      </c>
      <c r="M37" s="53">
        <f t="shared" ref="M37:T37" si="13">M41+M42+M43+M46</f>
        <v>0</v>
      </c>
      <c r="N37" s="53">
        <f>N41+N42+N43+N46+N44</f>
        <v>153515</v>
      </c>
      <c r="O37" s="53">
        <f t="shared" si="13"/>
        <v>0</v>
      </c>
      <c r="P37" s="53">
        <f t="shared" si="13"/>
        <v>0</v>
      </c>
      <c r="Q37" s="53">
        <f>Q41+Q42+Q43+Q46+Q45+Q44</f>
        <v>14142</v>
      </c>
      <c r="R37" s="53">
        <f>R41+R42+R43+R46+R45+R44</f>
        <v>2793</v>
      </c>
      <c r="S37" s="53">
        <f t="shared" si="13"/>
        <v>5280</v>
      </c>
      <c r="T37" s="53">
        <f t="shared" si="13"/>
        <v>0</v>
      </c>
      <c r="U37" s="53">
        <f>SUM(I37:S37)</f>
        <v>425786</v>
      </c>
    </row>
    <row r="38" spans="1:21" hidden="1" x14ac:dyDescent="0.3">
      <c r="A38" s="4" t="s">
        <v>65</v>
      </c>
      <c r="B38" s="9"/>
      <c r="C38" s="26"/>
      <c r="D38" s="34"/>
      <c r="E38" s="30"/>
      <c r="F38" s="30"/>
      <c r="G38" s="7">
        <v>64000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2"/>
    </row>
    <row r="39" spans="1:21" hidden="1" x14ac:dyDescent="0.3">
      <c r="A39" s="4" t="s">
        <v>66</v>
      </c>
      <c r="B39" s="9"/>
      <c r="C39" s="26"/>
      <c r="D39" s="34"/>
      <c r="E39" s="30"/>
      <c r="F39" s="30"/>
      <c r="G39" s="7">
        <v>16055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2"/>
    </row>
    <row r="40" spans="1:21" hidden="1" x14ac:dyDescent="0.3">
      <c r="A40" s="4" t="s">
        <v>69</v>
      </c>
      <c r="B40" s="9"/>
      <c r="C40" s="26"/>
      <c r="D40" s="34"/>
      <c r="E40" s="30"/>
      <c r="F40" s="30"/>
      <c r="G40" s="7"/>
      <c r="H40" s="48">
        <v>23900</v>
      </c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2"/>
    </row>
    <row r="41" spans="1:21" x14ac:dyDescent="0.3">
      <c r="A41" s="4" t="s">
        <v>107</v>
      </c>
      <c r="B41" s="9"/>
      <c r="C41" s="26"/>
      <c r="D41" s="34"/>
      <c r="E41" s="30"/>
      <c r="F41" s="30"/>
      <c r="G41" s="7"/>
      <c r="H41" s="48"/>
      <c r="I41" s="7"/>
      <c r="J41" s="7"/>
      <c r="K41" s="7"/>
      <c r="L41" s="7"/>
      <c r="M41" s="7"/>
      <c r="N41" s="7"/>
      <c r="O41" s="7"/>
      <c r="P41" s="7"/>
      <c r="Q41" s="7"/>
      <c r="R41" s="7"/>
      <c r="S41" s="7">
        <v>5280</v>
      </c>
      <c r="T41" s="7"/>
      <c r="U41" s="24">
        <f>SUM(O41:T41)</f>
        <v>5280</v>
      </c>
    </row>
    <row r="42" spans="1:21" x14ac:dyDescent="0.3">
      <c r="A42" s="4" t="s">
        <v>121</v>
      </c>
      <c r="B42" s="9"/>
      <c r="C42" s="26"/>
      <c r="D42" s="34"/>
      <c r="E42" s="30"/>
      <c r="F42" s="30"/>
      <c r="G42" s="7"/>
      <c r="H42" s="48"/>
      <c r="I42" s="7"/>
      <c r="J42" s="7"/>
      <c r="K42" s="7"/>
      <c r="L42" s="7">
        <v>9800</v>
      </c>
      <c r="M42" s="7"/>
      <c r="N42" s="7">
        <v>6652</v>
      </c>
      <c r="O42" s="7"/>
      <c r="P42" s="7"/>
      <c r="Q42" s="7"/>
      <c r="R42" s="7"/>
      <c r="S42" s="7"/>
      <c r="T42" s="7"/>
      <c r="U42" s="24">
        <f>SUM(I42:Q42)</f>
        <v>16452</v>
      </c>
    </row>
    <row r="43" spans="1:21" x14ac:dyDescent="0.3">
      <c r="A43" s="4" t="s">
        <v>119</v>
      </c>
      <c r="B43" s="9"/>
      <c r="C43" s="26"/>
      <c r="D43" s="34"/>
      <c r="E43" s="30"/>
      <c r="F43" s="30"/>
      <c r="G43" s="7"/>
      <c r="H43" s="48"/>
      <c r="I43" s="7"/>
      <c r="J43" s="7"/>
      <c r="K43" s="7"/>
      <c r="L43" s="7">
        <v>8800</v>
      </c>
      <c r="M43" s="7"/>
      <c r="N43" s="7">
        <v>1980</v>
      </c>
      <c r="O43" s="7"/>
      <c r="P43" s="7"/>
      <c r="Q43" s="7"/>
      <c r="R43" s="7"/>
      <c r="S43" s="7"/>
      <c r="T43" s="7"/>
      <c r="U43" s="24">
        <f>SUM(I43:Q43)</f>
        <v>10780</v>
      </c>
    </row>
    <row r="44" spans="1:21" x14ac:dyDescent="0.3">
      <c r="A44" s="4" t="s">
        <v>69</v>
      </c>
      <c r="B44" s="9"/>
      <c r="C44" s="26"/>
      <c r="D44" s="34"/>
      <c r="E44" s="30"/>
      <c r="F44" s="30"/>
      <c r="G44" s="7"/>
      <c r="H44" s="48"/>
      <c r="I44" s="7"/>
      <c r="J44" s="7"/>
      <c r="K44" s="7">
        <v>120000</v>
      </c>
      <c r="L44" s="7">
        <v>96000</v>
      </c>
      <c r="M44" s="7"/>
      <c r="N44" s="7">
        <v>127434</v>
      </c>
      <c r="O44" s="7"/>
      <c r="P44" s="7"/>
      <c r="Q44" s="7"/>
      <c r="R44" s="7"/>
      <c r="S44" s="7"/>
      <c r="T44" s="7"/>
      <c r="U44" s="24">
        <f>SUM(I44:T44)</f>
        <v>343434</v>
      </c>
    </row>
    <row r="45" spans="1:21" x14ac:dyDescent="0.3">
      <c r="A45" s="4" t="s">
        <v>183</v>
      </c>
      <c r="B45" s="9"/>
      <c r="C45" s="26"/>
      <c r="D45" s="34"/>
      <c r="E45" s="30"/>
      <c r="F45" s="30"/>
      <c r="G45" s="7"/>
      <c r="H45" s="48"/>
      <c r="I45" s="7"/>
      <c r="J45" s="7"/>
      <c r="K45" s="7"/>
      <c r="L45" s="7"/>
      <c r="M45" s="7"/>
      <c r="N45" s="7"/>
      <c r="O45" s="7"/>
      <c r="P45" s="7"/>
      <c r="Q45" s="7">
        <v>14142</v>
      </c>
      <c r="R45" s="7">
        <v>2793</v>
      </c>
      <c r="S45" s="7"/>
      <c r="T45" s="7"/>
      <c r="U45" s="24">
        <f>SUM(P45:T45)</f>
        <v>16935</v>
      </c>
    </row>
    <row r="46" spans="1:21" x14ac:dyDescent="0.3">
      <c r="A46" s="4" t="s">
        <v>134</v>
      </c>
      <c r="B46" s="9"/>
      <c r="C46" s="26"/>
      <c r="D46" s="34"/>
      <c r="E46" s="30"/>
      <c r="F46" s="30"/>
      <c r="G46" s="7"/>
      <c r="H46" s="48"/>
      <c r="I46" s="7"/>
      <c r="J46" s="7"/>
      <c r="K46" s="7"/>
      <c r="L46" s="7">
        <v>15456</v>
      </c>
      <c r="M46" s="7"/>
      <c r="N46" s="7">
        <v>17449</v>
      </c>
      <c r="O46" s="7"/>
      <c r="P46" s="7"/>
      <c r="Q46" s="7"/>
      <c r="R46" s="7"/>
      <c r="S46" s="7"/>
      <c r="T46" s="7"/>
      <c r="U46" s="24">
        <f>SUM(I46:S46)</f>
        <v>32905</v>
      </c>
    </row>
    <row r="47" spans="1:21" s="20" customFormat="1" x14ac:dyDescent="0.3">
      <c r="A47" s="19" t="s">
        <v>8</v>
      </c>
      <c r="B47" s="18">
        <f>B48+B50+B53+B58+B64+B67+B68+B72+B74+B77+B78+B84+B89+B93+B94+B105+B114+B121+B133+B134+B141+B143+B148</f>
        <v>26749400</v>
      </c>
      <c r="C47" s="10">
        <f>C48+C50+C53+C58+C64+C67+C68+C72+C74+C77+C78+C84+C89+C93+C94+C105+C114+C121+C133+C134</f>
        <v>17767469</v>
      </c>
      <c r="D47" s="10">
        <f>D48+D50+D53+D58+D64+D67+D68+D72+D74+D77+D78+D84+D89+D93+D94+D105+D114+D121+D133+D134</f>
        <v>8411931</v>
      </c>
      <c r="E47" s="10">
        <f>E48+E50+E53+E58+E64+E67+E68+E72+E74+E77+E78+E84+E89+E93+E94+E105+E114+E121+E133+E134</f>
        <v>1832424.27</v>
      </c>
      <c r="F47" s="10">
        <f>F48+F50+F53+F58+F64+F67+F68+F72+F74+F77+F78+F84+F89+F93+F94+F105+F114+F121+F133+F135</f>
        <v>2159854</v>
      </c>
      <c r="G47" s="18">
        <f>G48+G50+G53+G58+G64+G67+G68+G72+G74+G77+G78+G84+G89+G93+G94+G105+G114+G121+G133+G134</f>
        <v>2018967</v>
      </c>
      <c r="H47" s="18">
        <f>H48+H50+H53+H58+H64+H67+H68+H72+H74+H77+H78+H84+H89+H93+H94+H105+H114+H121+H133+H134</f>
        <v>3555753.75</v>
      </c>
      <c r="I47" s="18">
        <f t="shared" ref="I47:U47" si="14">I48+I50+I53+I58+I64+I67+I68+I72+I74+I77+I78+I84+I89+I93+I94+I105+I114+I121+I133+I134+I141+I143+I148</f>
        <v>1857117</v>
      </c>
      <c r="J47" s="18">
        <f t="shared" si="14"/>
        <v>1534906</v>
      </c>
      <c r="K47" s="18">
        <f t="shared" si="14"/>
        <v>2228880</v>
      </c>
      <c r="L47" s="18">
        <f t="shared" si="14"/>
        <v>4862914</v>
      </c>
      <c r="M47" s="18">
        <f t="shared" si="14"/>
        <v>1668637.83</v>
      </c>
      <c r="N47" s="18">
        <f t="shared" si="14"/>
        <v>2392831</v>
      </c>
      <c r="O47" s="18">
        <f t="shared" si="14"/>
        <v>1841878.59</v>
      </c>
      <c r="P47" s="18">
        <f>P48+P50+P53+P58+P64+P67+P68+P72+P74+P77+P78+P84+P89+P93+P94+P105+P114+P121+P133+P134+P141+P143+P148</f>
        <v>2031342.3</v>
      </c>
      <c r="Q47" s="18">
        <f>Q48+Q50+Q53+Q58+Q64+Q67+Q68+Q72+Q74+Q77+Q78+Q84+Q89+Q93+Q94+Q105+Q114+Q121+Q133+Q134+Q141+Q143+Q148</f>
        <v>1878956</v>
      </c>
      <c r="R47" s="18">
        <f t="shared" si="14"/>
        <v>2228052</v>
      </c>
      <c r="S47" s="18">
        <f t="shared" si="14"/>
        <v>1890697</v>
      </c>
      <c r="T47" s="18">
        <f t="shared" si="14"/>
        <v>3461203</v>
      </c>
      <c r="U47" s="18">
        <f t="shared" si="14"/>
        <v>27877414.719999999</v>
      </c>
    </row>
    <row r="48" spans="1:21" x14ac:dyDescent="0.3">
      <c r="A48" s="2" t="s">
        <v>38</v>
      </c>
      <c r="B48" s="7">
        <v>380000</v>
      </c>
      <c r="C48" s="24"/>
      <c r="D48" s="24">
        <f>B48-C48</f>
        <v>380000</v>
      </c>
      <c r="E48" s="24"/>
      <c r="F48" s="24"/>
      <c r="G48" s="7">
        <v>60000</v>
      </c>
      <c r="H48" s="7"/>
      <c r="I48" s="36">
        <v>40572</v>
      </c>
      <c r="J48" s="36"/>
      <c r="K48" s="36"/>
      <c r="L48" s="36"/>
      <c r="M48" s="36"/>
      <c r="N48" s="36"/>
      <c r="O48" s="36"/>
      <c r="P48" s="36"/>
      <c r="Q48" s="7"/>
      <c r="R48" s="7"/>
      <c r="S48" s="7"/>
      <c r="T48" s="7">
        <v>210000</v>
      </c>
      <c r="U48" s="10">
        <f>SUM(I48:T48)</f>
        <v>250572</v>
      </c>
    </row>
    <row r="49" spans="1:21" x14ac:dyDescent="0.3">
      <c r="A49" s="3" t="s">
        <v>37</v>
      </c>
      <c r="B49" s="8"/>
      <c r="C49" s="25"/>
      <c r="D49" s="25"/>
      <c r="E49" s="25"/>
      <c r="F49" s="25"/>
      <c r="G49" s="25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3"/>
    </row>
    <row r="50" spans="1:21" x14ac:dyDescent="0.3">
      <c r="A50" s="4" t="s">
        <v>36</v>
      </c>
      <c r="B50" s="9">
        <v>200000</v>
      </c>
      <c r="C50" s="26">
        <v>272250</v>
      </c>
      <c r="D50" s="34">
        <f>B50-C50</f>
        <v>-72250</v>
      </c>
      <c r="E50" s="30">
        <v>35040</v>
      </c>
      <c r="F50" s="26">
        <v>21560</v>
      </c>
      <c r="G50" s="26">
        <v>24360</v>
      </c>
      <c r="H50" s="9"/>
      <c r="I50" s="53"/>
      <c r="J50" s="53"/>
      <c r="K50" s="53"/>
      <c r="L50" s="53">
        <f t="shared" ref="L50:U50" si="15">L51+L52</f>
        <v>0</v>
      </c>
      <c r="M50" s="53">
        <f t="shared" si="15"/>
        <v>0</v>
      </c>
      <c r="N50" s="53">
        <f t="shared" si="15"/>
        <v>0</v>
      </c>
      <c r="O50" s="53">
        <f t="shared" si="15"/>
        <v>0</v>
      </c>
      <c r="P50" s="53">
        <f t="shared" si="15"/>
        <v>42300</v>
      </c>
      <c r="Q50" s="53">
        <f t="shared" si="15"/>
        <v>15600</v>
      </c>
      <c r="R50" s="53">
        <f t="shared" si="15"/>
        <v>15797</v>
      </c>
      <c r="S50" s="53">
        <f t="shared" si="15"/>
        <v>32788</v>
      </c>
      <c r="T50" s="53">
        <f t="shared" si="15"/>
        <v>95400</v>
      </c>
      <c r="U50" s="53">
        <f t="shared" si="15"/>
        <v>201885</v>
      </c>
    </row>
    <row r="51" spans="1:21" x14ac:dyDescent="0.3">
      <c r="A51" s="4" t="s">
        <v>201</v>
      </c>
      <c r="B51" s="9"/>
      <c r="C51" s="26"/>
      <c r="D51" s="34"/>
      <c r="E51" s="30"/>
      <c r="F51" s="26"/>
      <c r="G51" s="26"/>
      <c r="H51" s="9"/>
      <c r="I51" s="53"/>
      <c r="J51" s="53"/>
      <c r="K51" s="53"/>
      <c r="L51" s="60"/>
      <c r="M51" s="60"/>
      <c r="N51" s="60"/>
      <c r="O51" s="60"/>
      <c r="P51" s="60">
        <v>42300</v>
      </c>
      <c r="Q51" s="7">
        <v>15600</v>
      </c>
      <c r="R51" s="7">
        <v>15797</v>
      </c>
      <c r="S51" s="7"/>
      <c r="T51" s="7">
        <v>24000</v>
      </c>
      <c r="U51" s="24">
        <f>SUM(I51:T51)</f>
        <v>97697</v>
      </c>
    </row>
    <row r="52" spans="1:21" x14ac:dyDescent="0.3">
      <c r="A52" s="4" t="s">
        <v>204</v>
      </c>
      <c r="B52" s="9"/>
      <c r="C52" s="26"/>
      <c r="D52" s="34"/>
      <c r="E52" s="30"/>
      <c r="F52" s="26"/>
      <c r="G52" s="26"/>
      <c r="H52" s="9"/>
      <c r="I52" s="53"/>
      <c r="J52" s="53"/>
      <c r="K52" s="53"/>
      <c r="L52" s="60"/>
      <c r="M52" s="60"/>
      <c r="N52" s="60"/>
      <c r="O52" s="60"/>
      <c r="P52" s="60"/>
      <c r="Q52" s="7"/>
      <c r="R52" s="7"/>
      <c r="S52" s="7">
        <v>32788</v>
      </c>
      <c r="T52" s="7">
        <v>71400</v>
      </c>
      <c r="U52" s="24">
        <f>SUM(I52:T52)</f>
        <v>104188</v>
      </c>
    </row>
    <row r="53" spans="1:21" x14ac:dyDescent="0.3">
      <c r="A53" s="2" t="s">
        <v>88</v>
      </c>
      <c r="B53" s="7">
        <v>200000</v>
      </c>
      <c r="C53" s="26">
        <v>89277</v>
      </c>
      <c r="D53" s="24">
        <f>B53-C53</f>
        <v>110723</v>
      </c>
      <c r="E53" s="24">
        <f>E54</f>
        <v>0</v>
      </c>
      <c r="F53" s="24">
        <f>F54</f>
        <v>55550</v>
      </c>
      <c r="G53" s="7">
        <f>G54</f>
        <v>0</v>
      </c>
      <c r="H53" s="48">
        <f>H54</f>
        <v>74176</v>
      </c>
      <c r="I53" s="36">
        <f>I55+I56+I57</f>
        <v>25000</v>
      </c>
      <c r="J53" s="36">
        <f>J55+J56+J57</f>
        <v>25000</v>
      </c>
      <c r="K53" s="36">
        <f>K55+K56+K57</f>
        <v>25000</v>
      </c>
      <c r="L53" s="36">
        <f t="shared" ref="L53:U53" si="16">L55+L56+L57</f>
        <v>25000</v>
      </c>
      <c r="M53" s="36">
        <f t="shared" si="16"/>
        <v>25000</v>
      </c>
      <c r="N53" s="36">
        <f t="shared" si="16"/>
        <v>0</v>
      </c>
      <c r="O53" s="36">
        <f t="shared" si="16"/>
        <v>50000</v>
      </c>
      <c r="P53" s="36">
        <f t="shared" si="16"/>
        <v>25000</v>
      </c>
      <c r="Q53" s="36">
        <f t="shared" si="16"/>
        <v>50000</v>
      </c>
      <c r="R53" s="36">
        <f t="shared" si="16"/>
        <v>25000</v>
      </c>
      <c r="S53" s="36">
        <f t="shared" si="16"/>
        <v>44900</v>
      </c>
      <c r="T53" s="36">
        <f t="shared" si="16"/>
        <v>25000</v>
      </c>
      <c r="U53" s="36">
        <f t="shared" si="16"/>
        <v>344900</v>
      </c>
    </row>
    <row r="54" spans="1:21" hidden="1" x14ac:dyDescent="0.3">
      <c r="A54" s="2" t="s">
        <v>46</v>
      </c>
      <c r="B54" s="7"/>
      <c r="C54" s="26"/>
      <c r="D54" s="24"/>
      <c r="E54" s="24"/>
      <c r="F54" s="24">
        <v>55550</v>
      </c>
      <c r="G54" s="7"/>
      <c r="H54" s="48">
        <v>74176</v>
      </c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2"/>
    </row>
    <row r="55" spans="1:21" x14ac:dyDescent="0.3">
      <c r="A55" s="2" t="s">
        <v>101</v>
      </c>
      <c r="B55" s="7"/>
      <c r="C55" s="26"/>
      <c r="D55" s="24"/>
      <c r="E55" s="24"/>
      <c r="F55" s="24"/>
      <c r="G55" s="7"/>
      <c r="H55" s="48"/>
      <c r="I55" s="7">
        <v>25000</v>
      </c>
      <c r="J55" s="7">
        <v>25000</v>
      </c>
      <c r="K55" s="7">
        <v>25000</v>
      </c>
      <c r="L55" s="7">
        <v>25000</v>
      </c>
      <c r="M55" s="7">
        <v>25000</v>
      </c>
      <c r="N55" s="7"/>
      <c r="O55" s="7">
        <v>50000</v>
      </c>
      <c r="P55" s="7">
        <v>25000</v>
      </c>
      <c r="Q55" s="7">
        <v>50000</v>
      </c>
      <c r="R55" s="7">
        <v>25000</v>
      </c>
      <c r="S55" s="7">
        <v>25000</v>
      </c>
      <c r="T55" s="7">
        <v>25000</v>
      </c>
      <c r="U55" s="24">
        <f>SUM(I55:T55)</f>
        <v>325000</v>
      </c>
    </row>
    <row r="56" spans="1:21" x14ac:dyDescent="0.3">
      <c r="A56" s="2" t="s">
        <v>97</v>
      </c>
      <c r="B56" s="7"/>
      <c r="C56" s="26"/>
      <c r="D56" s="24"/>
      <c r="E56" s="24"/>
      <c r="F56" s="24"/>
      <c r="G56" s="7"/>
      <c r="H56" s="48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24">
        <f t="shared" ref="U56" si="17">SUM(I56:Q56)</f>
        <v>0</v>
      </c>
    </row>
    <row r="57" spans="1:21" x14ac:dyDescent="0.3">
      <c r="A57" s="2" t="s">
        <v>118</v>
      </c>
      <c r="B57" s="7"/>
      <c r="C57" s="26"/>
      <c r="D57" s="24"/>
      <c r="E57" s="24"/>
      <c r="F57" s="24"/>
      <c r="G57" s="7"/>
      <c r="H57" s="48"/>
      <c r="I57" s="7"/>
      <c r="J57" s="7"/>
      <c r="K57" s="7"/>
      <c r="L57" s="7"/>
      <c r="M57" s="7"/>
      <c r="N57" s="7"/>
      <c r="O57" s="7"/>
      <c r="P57" s="7"/>
      <c r="Q57" s="7"/>
      <c r="R57" s="7"/>
      <c r="S57" s="7">
        <v>19900</v>
      </c>
      <c r="T57" s="7"/>
      <c r="U57" s="24">
        <f>SUM(S57:T57)</f>
        <v>19900</v>
      </c>
    </row>
    <row r="58" spans="1:21" x14ac:dyDescent="0.3">
      <c r="A58" s="2" t="s">
        <v>9</v>
      </c>
      <c r="B58" s="7">
        <v>200000</v>
      </c>
      <c r="C58" s="26">
        <v>173185</v>
      </c>
      <c r="D58" s="33">
        <f>B58-C58</f>
        <v>26815</v>
      </c>
      <c r="E58" s="42">
        <v>61560</v>
      </c>
      <c r="F58" s="24"/>
      <c r="G58" s="7">
        <v>3900</v>
      </c>
      <c r="H58" s="48">
        <v>15000</v>
      </c>
      <c r="I58" s="36">
        <f>I59+I61</f>
        <v>44764</v>
      </c>
      <c r="J58" s="36">
        <f>J59</f>
        <v>3900</v>
      </c>
      <c r="K58" s="36">
        <f>K59+K61</f>
        <v>35376</v>
      </c>
      <c r="L58" s="36">
        <f t="shared" ref="L58:N58" si="18">L59</f>
        <v>0</v>
      </c>
      <c r="M58" s="36">
        <f>M59+M60+M61</f>
        <v>8700</v>
      </c>
      <c r="N58" s="36">
        <f t="shared" si="18"/>
        <v>0</v>
      </c>
      <c r="O58" s="36">
        <f>O59+O60+O61+O62+O63</f>
        <v>171805.02</v>
      </c>
      <c r="P58" s="36">
        <f>P59+P60+P61+P62+P63</f>
        <v>7000</v>
      </c>
      <c r="Q58" s="36">
        <f>Q59+Q60+Q61+Q62+Q63</f>
        <v>8000</v>
      </c>
      <c r="R58" s="36">
        <f t="shared" ref="R58:T58" si="19">R59+R60+R61+R62+R63</f>
        <v>0</v>
      </c>
      <c r="S58" s="36">
        <f t="shared" si="19"/>
        <v>25000</v>
      </c>
      <c r="T58" s="36">
        <f t="shared" si="19"/>
        <v>10000</v>
      </c>
      <c r="U58" s="10">
        <f>U59+U61+U60+U62+U63</f>
        <v>314545.02</v>
      </c>
    </row>
    <row r="59" spans="1:21" x14ac:dyDescent="0.3">
      <c r="A59" s="2" t="s">
        <v>108</v>
      </c>
      <c r="B59" s="7"/>
      <c r="C59" s="26"/>
      <c r="D59" s="33"/>
      <c r="E59" s="42"/>
      <c r="F59" s="24"/>
      <c r="G59" s="7"/>
      <c r="H59" s="48"/>
      <c r="I59" s="7">
        <v>6240</v>
      </c>
      <c r="J59" s="7">
        <v>3900</v>
      </c>
      <c r="K59" s="7"/>
      <c r="L59" s="7"/>
      <c r="M59" s="7"/>
      <c r="N59" s="7"/>
      <c r="O59" s="7"/>
      <c r="P59" s="7"/>
      <c r="Q59" s="7"/>
      <c r="R59" s="7"/>
      <c r="S59" s="7"/>
      <c r="T59" s="7"/>
      <c r="U59" s="24">
        <f>SUM(I59:T59)</f>
        <v>10140</v>
      </c>
    </row>
    <row r="60" spans="1:21" x14ac:dyDescent="0.3">
      <c r="A60" s="2" t="s">
        <v>172</v>
      </c>
      <c r="B60" s="7"/>
      <c r="C60" s="26"/>
      <c r="D60" s="33"/>
      <c r="E60" s="42"/>
      <c r="F60" s="24"/>
      <c r="G60" s="7"/>
      <c r="H60" s="48"/>
      <c r="I60" s="7"/>
      <c r="J60" s="7"/>
      <c r="K60" s="7"/>
      <c r="L60" s="7"/>
      <c r="M60" s="7">
        <v>8700</v>
      </c>
      <c r="N60" s="7"/>
      <c r="O60" s="7"/>
      <c r="P60" s="7"/>
      <c r="Q60" s="7"/>
      <c r="R60" s="7"/>
      <c r="S60" s="7"/>
      <c r="T60" s="7"/>
      <c r="U60" s="24">
        <f>SUM(M60:T60)</f>
        <v>8700</v>
      </c>
    </row>
    <row r="61" spans="1:21" x14ac:dyDescent="0.3">
      <c r="A61" s="2" t="s">
        <v>156</v>
      </c>
      <c r="B61" s="7"/>
      <c r="C61" s="26"/>
      <c r="D61" s="33"/>
      <c r="E61" s="42"/>
      <c r="F61" s="24"/>
      <c r="G61" s="7"/>
      <c r="H61" s="48"/>
      <c r="I61" s="7">
        <v>38524</v>
      </c>
      <c r="J61" s="7"/>
      <c r="K61" s="7">
        <v>35376</v>
      </c>
      <c r="L61" s="7"/>
      <c r="M61" s="7"/>
      <c r="N61" s="7"/>
      <c r="O61" s="7"/>
      <c r="P61" s="7"/>
      <c r="Q61" s="7"/>
      <c r="R61" s="7"/>
      <c r="S61" s="7"/>
      <c r="T61" s="7"/>
      <c r="U61" s="24">
        <f>SUM(I61:T61)</f>
        <v>73900</v>
      </c>
    </row>
    <row r="62" spans="1:21" x14ac:dyDescent="0.3">
      <c r="A62" s="2" t="s">
        <v>179</v>
      </c>
      <c r="B62" s="7"/>
      <c r="C62" s="26"/>
      <c r="D62" s="33"/>
      <c r="E62" s="42"/>
      <c r="F62" s="24"/>
      <c r="G62" s="7"/>
      <c r="H62" s="48"/>
      <c r="I62" s="7"/>
      <c r="J62" s="7"/>
      <c r="K62" s="7"/>
      <c r="L62" s="7"/>
      <c r="M62" s="7"/>
      <c r="N62" s="7"/>
      <c r="O62" s="7">
        <v>170000</v>
      </c>
      <c r="P62" s="7"/>
      <c r="Q62" s="7"/>
      <c r="R62" s="7"/>
      <c r="S62" s="7">
        <v>25000</v>
      </c>
      <c r="T62" s="7">
        <v>10000</v>
      </c>
      <c r="U62" s="24">
        <f>SUM(I62:T62)</f>
        <v>205000</v>
      </c>
    </row>
    <row r="63" spans="1:21" x14ac:dyDescent="0.3">
      <c r="A63" s="2" t="s">
        <v>180</v>
      </c>
      <c r="B63" s="7"/>
      <c r="C63" s="26"/>
      <c r="D63" s="33"/>
      <c r="E63" s="42"/>
      <c r="F63" s="24"/>
      <c r="G63" s="7"/>
      <c r="H63" s="48"/>
      <c r="I63" s="7"/>
      <c r="J63" s="7"/>
      <c r="K63" s="7"/>
      <c r="L63" s="7"/>
      <c r="M63" s="7"/>
      <c r="N63" s="7"/>
      <c r="O63" s="7">
        <v>1805.02</v>
      </c>
      <c r="P63" s="7">
        <v>7000</v>
      </c>
      <c r="Q63" s="7">
        <v>8000</v>
      </c>
      <c r="R63" s="7"/>
      <c r="S63" s="7"/>
      <c r="T63" s="7"/>
      <c r="U63" s="24">
        <f>SUM(I63:T63)</f>
        <v>16805.02</v>
      </c>
    </row>
    <row r="64" spans="1:21" x14ac:dyDescent="0.3">
      <c r="A64" s="2" t="s">
        <v>10</v>
      </c>
      <c r="B64" s="15">
        <v>120000</v>
      </c>
      <c r="C64" s="26">
        <v>30000</v>
      </c>
      <c r="D64" s="24">
        <f>B64-C64</f>
        <v>90000</v>
      </c>
      <c r="E64" s="24"/>
      <c r="F64" s="24"/>
      <c r="G64" s="7"/>
      <c r="H64" s="48">
        <f>H65+H66</f>
        <v>190000</v>
      </c>
      <c r="I64" s="36"/>
      <c r="J64" s="36"/>
      <c r="K64" s="36"/>
      <c r="L64" s="36"/>
      <c r="M64" s="36"/>
      <c r="N64" s="36"/>
      <c r="O64" s="36"/>
      <c r="P64" s="36"/>
      <c r="Q64" s="7"/>
      <c r="R64" s="7"/>
      <c r="S64" s="7"/>
      <c r="T64" s="7">
        <v>140000</v>
      </c>
      <c r="U64" s="10">
        <f>SUM(I64:T64)</f>
        <v>140000</v>
      </c>
    </row>
    <row r="65" spans="1:22" hidden="1" x14ac:dyDescent="0.3">
      <c r="A65" s="2" t="s">
        <v>75</v>
      </c>
      <c r="B65" s="15"/>
      <c r="C65" s="26"/>
      <c r="D65" s="24"/>
      <c r="E65" s="24"/>
      <c r="F65" s="24"/>
      <c r="G65" s="7"/>
      <c r="H65" s="48">
        <v>100000</v>
      </c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2"/>
    </row>
    <row r="66" spans="1:22" hidden="1" x14ac:dyDescent="0.3">
      <c r="A66" s="2" t="s">
        <v>76</v>
      </c>
      <c r="B66" s="15"/>
      <c r="C66" s="26"/>
      <c r="D66" s="24"/>
      <c r="E66" s="24"/>
      <c r="F66" s="24"/>
      <c r="G66" s="7"/>
      <c r="H66" s="48">
        <v>90000</v>
      </c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2"/>
    </row>
    <row r="67" spans="1:22" x14ac:dyDescent="0.3">
      <c r="A67" s="2" t="s">
        <v>13</v>
      </c>
      <c r="B67" s="15">
        <v>130000</v>
      </c>
      <c r="C67" s="26">
        <v>30000</v>
      </c>
      <c r="D67" s="24">
        <f>B67-C67</f>
        <v>100000</v>
      </c>
      <c r="E67" s="24"/>
      <c r="F67" s="24"/>
      <c r="G67" s="7"/>
      <c r="H67" s="7">
        <v>94668</v>
      </c>
      <c r="I67" s="36"/>
      <c r="J67" s="36"/>
      <c r="K67" s="36"/>
      <c r="L67" s="36"/>
      <c r="M67" s="36"/>
      <c r="N67" s="36"/>
      <c r="O67" s="36"/>
      <c r="P67" s="36"/>
      <c r="Q67" s="7"/>
      <c r="R67" s="7"/>
      <c r="S67" s="7"/>
      <c r="T67" s="7">
        <v>130000</v>
      </c>
      <c r="U67" s="36">
        <v>130000</v>
      </c>
      <c r="V67" s="44"/>
    </row>
    <row r="68" spans="1:22" x14ac:dyDescent="0.3">
      <c r="A68" s="2" t="s">
        <v>11</v>
      </c>
      <c r="B68" s="15">
        <v>600000</v>
      </c>
      <c r="C68" s="26">
        <v>584849</v>
      </c>
      <c r="D68" s="33">
        <f>B68-C68</f>
        <v>15151</v>
      </c>
      <c r="E68" s="42">
        <v>130714</v>
      </c>
      <c r="F68" s="24"/>
      <c r="G68" s="7">
        <v>16878</v>
      </c>
      <c r="H68" s="7">
        <v>87168</v>
      </c>
      <c r="I68" s="36"/>
      <c r="J68" s="36">
        <f>J69+J71</f>
        <v>0</v>
      </c>
      <c r="K68" s="36">
        <f>K69+K71</f>
        <v>0</v>
      </c>
      <c r="L68" s="36">
        <f t="shared" ref="L68:O68" si="20">L69+L71</f>
        <v>15552</v>
      </c>
      <c r="M68" s="36">
        <f t="shared" si="20"/>
        <v>0</v>
      </c>
      <c r="N68" s="36">
        <f t="shared" si="20"/>
        <v>0</v>
      </c>
      <c r="O68" s="36">
        <f t="shared" si="20"/>
        <v>670</v>
      </c>
      <c r="P68" s="36">
        <f>P69+P71+P70</f>
        <v>15120</v>
      </c>
      <c r="Q68" s="36">
        <f>Q69+Q71+Q70</f>
        <v>11040</v>
      </c>
      <c r="R68" s="36">
        <f t="shared" ref="R68:T68" si="21">R69+R71+R70</f>
        <v>9200</v>
      </c>
      <c r="S68" s="36">
        <f t="shared" si="21"/>
        <v>10200</v>
      </c>
      <c r="T68" s="36">
        <f t="shared" si="21"/>
        <v>80193</v>
      </c>
      <c r="U68" s="10">
        <f>SUM(J68:T68)</f>
        <v>141975</v>
      </c>
    </row>
    <row r="69" spans="1:22" x14ac:dyDescent="0.3">
      <c r="A69" s="2" t="s">
        <v>122</v>
      </c>
      <c r="B69" s="15"/>
      <c r="C69" s="26"/>
      <c r="D69" s="33"/>
      <c r="E69" s="42"/>
      <c r="F69" s="24"/>
      <c r="G69" s="7"/>
      <c r="H69" s="7"/>
      <c r="I69" s="36"/>
      <c r="J69" s="54"/>
      <c r="K69" s="54"/>
      <c r="L69" s="54">
        <v>3600</v>
      </c>
      <c r="M69" s="54"/>
      <c r="N69" s="54"/>
      <c r="O69" s="54"/>
      <c r="P69" s="54"/>
      <c r="Q69" s="7"/>
      <c r="R69" s="7">
        <v>2800</v>
      </c>
      <c r="S69" s="7"/>
      <c r="T69" s="7">
        <v>18200</v>
      </c>
      <c r="U69" s="24">
        <f>SUM(L69:T69)</f>
        <v>24600</v>
      </c>
    </row>
    <row r="70" spans="1:22" x14ac:dyDescent="0.3">
      <c r="A70" s="2" t="s">
        <v>181</v>
      </c>
      <c r="B70" s="15"/>
      <c r="C70" s="26"/>
      <c r="D70" s="33"/>
      <c r="E70" s="42"/>
      <c r="F70" s="24"/>
      <c r="G70" s="7"/>
      <c r="H70" s="7"/>
      <c r="I70" s="36"/>
      <c r="J70" s="54"/>
      <c r="K70" s="54"/>
      <c r="L70" s="54"/>
      <c r="M70" s="54"/>
      <c r="N70" s="54"/>
      <c r="O70" s="54"/>
      <c r="P70" s="54">
        <v>15120</v>
      </c>
      <c r="Q70" s="54">
        <v>11040</v>
      </c>
      <c r="R70" s="7">
        <v>5000</v>
      </c>
      <c r="S70" s="7">
        <v>10200</v>
      </c>
      <c r="T70" s="7">
        <v>27000</v>
      </c>
      <c r="U70" s="24">
        <f>SUM(L70:T70)</f>
        <v>68360</v>
      </c>
    </row>
    <row r="71" spans="1:22" x14ac:dyDescent="0.3">
      <c r="A71" s="2" t="s">
        <v>123</v>
      </c>
      <c r="B71" s="15"/>
      <c r="C71" s="26"/>
      <c r="D71" s="33"/>
      <c r="E71" s="42"/>
      <c r="F71" s="24"/>
      <c r="G71" s="7"/>
      <c r="H71" s="7"/>
      <c r="I71" s="36"/>
      <c r="J71" s="54"/>
      <c r="K71" s="54"/>
      <c r="L71" s="54">
        <v>11952</v>
      </c>
      <c r="M71" s="54"/>
      <c r="N71" s="54"/>
      <c r="O71" s="54">
        <v>670</v>
      </c>
      <c r="P71" s="54"/>
      <c r="Q71" s="7"/>
      <c r="R71" s="7">
        <v>1400</v>
      </c>
      <c r="S71" s="7"/>
      <c r="T71" s="7">
        <v>34993</v>
      </c>
      <c r="U71" s="24">
        <f>SUM(L71:T71)</f>
        <v>49015</v>
      </c>
    </row>
    <row r="72" spans="1:22" x14ac:dyDescent="0.3">
      <c r="A72" s="2" t="s">
        <v>157</v>
      </c>
      <c r="B72" s="15">
        <v>12036000</v>
      </c>
      <c r="C72" s="26">
        <v>9130204</v>
      </c>
      <c r="D72" s="24">
        <f>B72-C72</f>
        <v>2905796</v>
      </c>
      <c r="E72" s="24">
        <v>1007147</v>
      </c>
      <c r="F72" s="24">
        <v>958878</v>
      </c>
      <c r="G72" s="7">
        <v>1089307</v>
      </c>
      <c r="H72" s="7">
        <v>1134261</v>
      </c>
      <c r="I72" s="36">
        <v>928000</v>
      </c>
      <c r="J72" s="55">
        <v>915732</v>
      </c>
      <c r="K72" s="55">
        <v>1057236</v>
      </c>
      <c r="L72" s="36">
        <v>942455</v>
      </c>
      <c r="M72" s="36">
        <v>976785</v>
      </c>
      <c r="N72" s="36">
        <v>1368216</v>
      </c>
      <c r="O72" s="36">
        <v>820454</v>
      </c>
      <c r="P72" s="36">
        <v>931881</v>
      </c>
      <c r="Q72" s="36">
        <v>960249</v>
      </c>
      <c r="R72" s="36">
        <v>945277</v>
      </c>
      <c r="S72" s="36">
        <v>976250</v>
      </c>
      <c r="T72" s="36">
        <v>1063548</v>
      </c>
      <c r="U72" s="10">
        <f>SUM(I72:T72)</f>
        <v>11886083</v>
      </c>
    </row>
    <row r="73" spans="1:22" x14ac:dyDescent="0.3">
      <c r="A73" s="2" t="s">
        <v>158</v>
      </c>
      <c r="B73" s="15"/>
      <c r="C73" s="26"/>
      <c r="D73" s="24"/>
      <c r="E73" s="24"/>
      <c r="F73" s="24"/>
      <c r="G73" s="7"/>
      <c r="H73" s="7"/>
      <c r="I73" s="36"/>
      <c r="J73" s="55"/>
      <c r="K73" s="55"/>
      <c r="L73" s="36"/>
      <c r="M73" s="36"/>
      <c r="N73" s="36"/>
      <c r="O73" s="36"/>
      <c r="P73" s="36"/>
      <c r="Q73" s="7"/>
      <c r="R73" s="7"/>
      <c r="S73" s="7"/>
      <c r="T73" s="7"/>
      <c r="U73" s="24">
        <f>SUM(I73:S73)</f>
        <v>0</v>
      </c>
    </row>
    <row r="74" spans="1:22" x14ac:dyDescent="0.3">
      <c r="A74" s="2" t="s">
        <v>90</v>
      </c>
      <c r="B74" s="15">
        <v>3173400</v>
      </c>
      <c r="C74" s="26">
        <v>1523732</v>
      </c>
      <c r="D74" s="24">
        <f>B74-C74</f>
        <v>1649668</v>
      </c>
      <c r="E74" s="24">
        <v>26000</v>
      </c>
      <c r="F74" s="24">
        <v>317500</v>
      </c>
      <c r="G74" s="7">
        <v>347490</v>
      </c>
      <c r="H74" s="7">
        <v>643000</v>
      </c>
      <c r="I74" s="36">
        <v>90897</v>
      </c>
      <c r="J74" s="55">
        <v>69750</v>
      </c>
      <c r="K74" s="55">
        <v>377250</v>
      </c>
      <c r="L74" s="36">
        <v>316173</v>
      </c>
      <c r="M74" s="36">
        <v>129000</v>
      </c>
      <c r="N74" s="36">
        <v>234500</v>
      </c>
      <c r="O74" s="36">
        <v>46000</v>
      </c>
      <c r="P74" s="36">
        <v>428000</v>
      </c>
      <c r="Q74" s="36">
        <v>222000</v>
      </c>
      <c r="R74" s="36">
        <v>201000</v>
      </c>
      <c r="S74" s="36">
        <f>S75+S76</f>
        <v>262368</v>
      </c>
      <c r="T74" s="36">
        <f>T75+T76</f>
        <v>717230</v>
      </c>
      <c r="U74" s="10">
        <f>SUM(I74:T74)</f>
        <v>3094168</v>
      </c>
    </row>
    <row r="75" spans="1:22" x14ac:dyDescent="0.3">
      <c r="A75" s="2" t="s">
        <v>109</v>
      </c>
      <c r="B75" s="15"/>
      <c r="C75" s="26"/>
      <c r="D75" s="24"/>
      <c r="E75" s="24"/>
      <c r="F75" s="24"/>
      <c r="G75" s="7"/>
      <c r="H75" s="7"/>
      <c r="I75" s="7">
        <v>90897</v>
      </c>
      <c r="J75" s="56"/>
      <c r="K75" s="56"/>
      <c r="L75" s="7">
        <v>128673</v>
      </c>
      <c r="M75" s="7">
        <v>4000</v>
      </c>
      <c r="N75" s="7">
        <v>15000</v>
      </c>
      <c r="O75" s="7">
        <v>21000</v>
      </c>
      <c r="P75" s="7"/>
      <c r="Q75" s="7">
        <v>33000</v>
      </c>
      <c r="R75" s="7">
        <v>12000</v>
      </c>
      <c r="S75" s="7">
        <v>68368</v>
      </c>
      <c r="T75" s="7">
        <v>60230</v>
      </c>
      <c r="U75" s="24">
        <f>SUM(I75:T75)</f>
        <v>433168</v>
      </c>
    </row>
    <row r="76" spans="1:22" x14ac:dyDescent="0.3">
      <c r="A76" s="2" t="s">
        <v>159</v>
      </c>
      <c r="B76" s="15"/>
      <c r="C76" s="26"/>
      <c r="D76" s="24"/>
      <c r="E76" s="24"/>
      <c r="F76" s="24"/>
      <c r="G76" s="7"/>
      <c r="H76" s="7"/>
      <c r="I76" s="7"/>
      <c r="J76" s="56">
        <v>69750</v>
      </c>
      <c r="K76" s="56">
        <v>377250</v>
      </c>
      <c r="L76" s="7">
        <v>187500</v>
      </c>
      <c r="M76" s="7">
        <v>125000</v>
      </c>
      <c r="N76" s="7">
        <v>219500</v>
      </c>
      <c r="O76" s="7">
        <v>25000</v>
      </c>
      <c r="P76" s="7">
        <v>428000</v>
      </c>
      <c r="Q76" s="7">
        <v>189000</v>
      </c>
      <c r="R76" s="7">
        <v>189000</v>
      </c>
      <c r="S76" s="7">
        <v>194000</v>
      </c>
      <c r="T76" s="7">
        <v>657000</v>
      </c>
      <c r="U76" s="24">
        <f>SUM(I76:T76)</f>
        <v>2661000</v>
      </c>
    </row>
    <row r="77" spans="1:22" x14ac:dyDescent="0.3">
      <c r="A77" s="2" t="s">
        <v>15</v>
      </c>
      <c r="B77" s="15">
        <v>4450000</v>
      </c>
      <c r="C77" s="26">
        <v>3221528</v>
      </c>
      <c r="D77" s="24">
        <f>B77-C77</f>
        <v>1228472</v>
      </c>
      <c r="E77" s="24">
        <v>276114</v>
      </c>
      <c r="F77" s="24">
        <v>333351</v>
      </c>
      <c r="G77" s="7">
        <v>208560</v>
      </c>
      <c r="H77" s="7">
        <v>456895</v>
      </c>
      <c r="I77" s="36">
        <v>280256</v>
      </c>
      <c r="J77" s="55">
        <v>296314</v>
      </c>
      <c r="K77" s="55">
        <v>430194</v>
      </c>
      <c r="L77" s="36">
        <v>341243</v>
      </c>
      <c r="M77" s="36">
        <v>332449</v>
      </c>
      <c r="N77" s="36">
        <v>461905</v>
      </c>
      <c r="O77" s="36">
        <v>221409</v>
      </c>
      <c r="P77" s="36">
        <v>376931</v>
      </c>
      <c r="Q77" s="36">
        <v>294896</v>
      </c>
      <c r="R77" s="36">
        <v>298698</v>
      </c>
      <c r="S77" s="36">
        <v>305719</v>
      </c>
      <c r="T77" s="36">
        <v>451269</v>
      </c>
      <c r="U77" s="10">
        <f>SUM(I77:T77)</f>
        <v>4091283</v>
      </c>
    </row>
    <row r="78" spans="1:22" x14ac:dyDescent="0.3">
      <c r="A78" s="2" t="s">
        <v>16</v>
      </c>
      <c r="B78" s="15">
        <v>350000</v>
      </c>
      <c r="C78" s="26">
        <v>307353</v>
      </c>
      <c r="D78" s="33">
        <f>B78-C78</f>
        <v>42647</v>
      </c>
      <c r="E78" s="42">
        <f>E79+E80</f>
        <v>152446</v>
      </c>
      <c r="F78" s="24">
        <f>F79</f>
        <v>33340</v>
      </c>
      <c r="G78" s="7">
        <f>G79+G80</f>
        <v>0</v>
      </c>
      <c r="H78" s="7">
        <f>H79+H80</f>
        <v>0</v>
      </c>
      <c r="I78" s="36">
        <f>I81+I82+I83</f>
        <v>0</v>
      </c>
      <c r="J78" s="36">
        <f t="shared" ref="J78:K78" si="22">J81+J82+J83</f>
        <v>0</v>
      </c>
      <c r="K78" s="36">
        <f t="shared" si="22"/>
        <v>16430</v>
      </c>
      <c r="L78" s="36">
        <f t="shared" ref="L78:T78" si="23">L81+L82+L83</f>
        <v>2801040</v>
      </c>
      <c r="M78" s="36">
        <f t="shared" si="23"/>
        <v>3690</v>
      </c>
      <c r="N78" s="36">
        <f t="shared" si="23"/>
        <v>55120</v>
      </c>
      <c r="O78" s="36">
        <f t="shared" si="23"/>
        <v>33670</v>
      </c>
      <c r="P78" s="36">
        <f t="shared" si="23"/>
        <v>0</v>
      </c>
      <c r="Q78" s="36">
        <f t="shared" si="23"/>
        <v>39460</v>
      </c>
      <c r="R78" s="36">
        <f t="shared" si="23"/>
        <v>22015</v>
      </c>
      <c r="S78" s="36">
        <f t="shared" si="23"/>
        <v>0</v>
      </c>
      <c r="T78" s="36">
        <f t="shared" si="23"/>
        <v>0</v>
      </c>
      <c r="U78" s="10">
        <f>SUM(I78:T78)</f>
        <v>2971425</v>
      </c>
    </row>
    <row r="79" spans="1:22" hidden="1" x14ac:dyDescent="0.3">
      <c r="A79" s="2" t="s">
        <v>47</v>
      </c>
      <c r="B79" s="15"/>
      <c r="C79" s="26"/>
      <c r="D79" s="33"/>
      <c r="E79" s="33"/>
      <c r="F79" s="24">
        <v>33340</v>
      </c>
      <c r="G79" s="7"/>
      <c r="H79" s="7"/>
      <c r="I79" s="7"/>
      <c r="J79" s="56"/>
      <c r="K79" s="56"/>
      <c r="L79" s="7"/>
      <c r="M79" s="7"/>
      <c r="N79" s="7"/>
      <c r="O79" s="7"/>
      <c r="P79" s="7"/>
      <c r="Q79" s="7"/>
      <c r="R79" s="7"/>
      <c r="S79" s="7"/>
      <c r="T79" s="7"/>
      <c r="U79" s="2"/>
    </row>
    <row r="80" spans="1:22" hidden="1" x14ac:dyDescent="0.3">
      <c r="A80" s="2" t="s">
        <v>55</v>
      </c>
      <c r="B80" s="15"/>
      <c r="C80" s="26"/>
      <c r="D80" s="33"/>
      <c r="E80" s="42">
        <v>152446</v>
      </c>
      <c r="F80" s="24"/>
      <c r="G80" s="7"/>
      <c r="H80" s="7"/>
      <c r="I80" s="7"/>
      <c r="J80" s="56"/>
      <c r="K80" s="56"/>
      <c r="L80" s="7"/>
      <c r="M80" s="7"/>
      <c r="N80" s="7"/>
      <c r="O80" s="7"/>
      <c r="P80" s="7"/>
      <c r="Q80" s="7"/>
      <c r="R80" s="7"/>
      <c r="S80" s="7"/>
      <c r="T80" s="7"/>
      <c r="U80" s="2"/>
    </row>
    <row r="81" spans="1:21" x14ac:dyDescent="0.3">
      <c r="A81" s="2" t="s">
        <v>205</v>
      </c>
      <c r="B81" s="15"/>
      <c r="C81" s="26"/>
      <c r="D81" s="33"/>
      <c r="E81" s="42"/>
      <c r="F81" s="24"/>
      <c r="G81" s="7"/>
      <c r="H81" s="7"/>
      <c r="I81" s="7"/>
      <c r="J81" s="56"/>
      <c r="K81" s="56"/>
      <c r="L81" s="7"/>
      <c r="M81" s="7"/>
      <c r="N81" s="7">
        <v>55120</v>
      </c>
      <c r="O81" s="7">
        <v>31270</v>
      </c>
      <c r="P81" s="7"/>
      <c r="Q81" s="7">
        <v>39460</v>
      </c>
      <c r="R81" s="7">
        <v>22015</v>
      </c>
      <c r="S81" s="7"/>
      <c r="T81" s="7"/>
      <c r="U81" s="24">
        <f>SUM(K81:T81)</f>
        <v>147865</v>
      </c>
    </row>
    <row r="82" spans="1:21" x14ac:dyDescent="0.3">
      <c r="A82" s="2" t="s">
        <v>130</v>
      </c>
      <c r="B82" s="15"/>
      <c r="C82" s="26"/>
      <c r="D82" s="33"/>
      <c r="E82" s="42"/>
      <c r="F82" s="24"/>
      <c r="G82" s="7"/>
      <c r="H82" s="7"/>
      <c r="I82" s="7"/>
      <c r="J82" s="56"/>
      <c r="K82" s="56">
        <v>16430</v>
      </c>
      <c r="L82" s="7"/>
      <c r="M82" s="7">
        <v>3690</v>
      </c>
      <c r="N82" s="7"/>
      <c r="O82" s="7">
        <v>2400</v>
      </c>
      <c r="P82" s="7"/>
      <c r="Q82" s="7"/>
      <c r="R82" s="7"/>
      <c r="S82" s="7"/>
      <c r="T82" s="7"/>
      <c r="U82" s="24">
        <f>SUM(I82:T82)</f>
        <v>22520</v>
      </c>
    </row>
    <row r="83" spans="1:21" x14ac:dyDescent="0.3">
      <c r="A83" s="2" t="s">
        <v>167</v>
      </c>
      <c r="B83" s="15"/>
      <c r="C83" s="26"/>
      <c r="D83" s="33"/>
      <c r="E83" s="42"/>
      <c r="F83" s="24"/>
      <c r="G83" s="7"/>
      <c r="H83" s="7"/>
      <c r="I83" s="7"/>
      <c r="J83" s="56"/>
      <c r="K83" s="56"/>
      <c r="L83" s="7">
        <v>2801040</v>
      </c>
      <c r="M83" s="7"/>
      <c r="N83" s="7"/>
      <c r="O83" s="7"/>
      <c r="P83" s="7"/>
      <c r="Q83" s="7"/>
      <c r="R83" s="7"/>
      <c r="S83" s="7"/>
      <c r="T83" s="7"/>
      <c r="U83" s="24">
        <f>SUM(I83:T83)</f>
        <v>2801040</v>
      </c>
    </row>
    <row r="84" spans="1:21" x14ac:dyDescent="0.3">
      <c r="A84" s="2" t="s">
        <v>17</v>
      </c>
      <c r="B84" s="15">
        <v>70000</v>
      </c>
      <c r="C84" s="26">
        <v>40541</v>
      </c>
      <c r="D84" s="24">
        <f>B84-C84</f>
        <v>29459</v>
      </c>
      <c r="E84" s="24">
        <f>E85+E86</f>
        <v>10650</v>
      </c>
      <c r="F84" s="24">
        <f>F85+F86</f>
        <v>5970</v>
      </c>
      <c r="G84" s="7">
        <f>G85+G86</f>
        <v>800</v>
      </c>
      <c r="H84" s="7">
        <f>H85+H86+H87</f>
        <v>18152</v>
      </c>
      <c r="I84" s="36">
        <f>I88</f>
        <v>1950</v>
      </c>
      <c r="J84" s="55">
        <f>J88</f>
        <v>0</v>
      </c>
      <c r="K84" s="55">
        <f>K88</f>
        <v>2650</v>
      </c>
      <c r="L84" s="36">
        <f t="shared" ref="L84:R84" si="24">L88</f>
        <v>300</v>
      </c>
      <c r="M84" s="36">
        <f t="shared" si="24"/>
        <v>3300</v>
      </c>
      <c r="N84" s="36">
        <f t="shared" si="24"/>
        <v>1000</v>
      </c>
      <c r="O84" s="36">
        <f t="shared" si="24"/>
        <v>2100</v>
      </c>
      <c r="P84" s="36">
        <f t="shared" si="24"/>
        <v>1500</v>
      </c>
      <c r="Q84" s="36">
        <f t="shared" si="24"/>
        <v>2400</v>
      </c>
      <c r="R84" s="36">
        <f t="shared" si="24"/>
        <v>2000</v>
      </c>
      <c r="S84" s="36">
        <f>S88</f>
        <v>200</v>
      </c>
      <c r="T84" s="36">
        <f>T88</f>
        <v>7688</v>
      </c>
      <c r="U84" s="36">
        <f>U88</f>
        <v>25088</v>
      </c>
    </row>
    <row r="85" spans="1:21" hidden="1" x14ac:dyDescent="0.3">
      <c r="A85" s="2" t="s">
        <v>41</v>
      </c>
      <c r="B85" s="15"/>
      <c r="C85" s="26"/>
      <c r="D85" s="24"/>
      <c r="E85" s="24">
        <v>10650</v>
      </c>
      <c r="F85" s="24">
        <v>3100</v>
      </c>
      <c r="G85" s="7">
        <v>800</v>
      </c>
      <c r="H85" s="48">
        <v>6800</v>
      </c>
      <c r="I85" s="49"/>
      <c r="J85" s="57"/>
      <c r="K85" s="57"/>
      <c r="L85" s="49"/>
      <c r="M85" s="49"/>
      <c r="N85" s="49"/>
      <c r="O85" s="49"/>
      <c r="P85" s="49"/>
      <c r="Q85" s="7"/>
      <c r="R85" s="7"/>
      <c r="S85" s="7"/>
      <c r="T85" s="7"/>
      <c r="U85" s="2"/>
    </row>
    <row r="86" spans="1:21" hidden="1" x14ac:dyDescent="0.3">
      <c r="A86" s="2" t="s">
        <v>60</v>
      </c>
      <c r="B86" s="15"/>
      <c r="C86" s="26"/>
      <c r="D86" s="24"/>
      <c r="E86" s="24"/>
      <c r="F86" s="24">
        <v>2870</v>
      </c>
      <c r="G86" s="7"/>
      <c r="H86" s="7"/>
      <c r="I86" s="49"/>
      <c r="J86" s="57"/>
      <c r="K86" s="57"/>
      <c r="L86" s="49"/>
      <c r="M86" s="49"/>
      <c r="N86" s="49"/>
      <c r="O86" s="49"/>
      <c r="P86" s="49"/>
      <c r="Q86" s="7"/>
      <c r="R86" s="7"/>
      <c r="S86" s="7"/>
      <c r="T86" s="7"/>
      <c r="U86" s="2"/>
    </row>
    <row r="87" spans="1:21" hidden="1" x14ac:dyDescent="0.3">
      <c r="A87" s="2" t="s">
        <v>71</v>
      </c>
      <c r="B87" s="15"/>
      <c r="C87" s="26"/>
      <c r="D87" s="24"/>
      <c r="E87" s="24"/>
      <c r="F87" s="24"/>
      <c r="G87" s="7"/>
      <c r="H87" s="48">
        <v>11352</v>
      </c>
      <c r="I87" s="7"/>
      <c r="J87" s="56"/>
      <c r="K87" s="56"/>
      <c r="L87" s="7"/>
      <c r="M87" s="7"/>
      <c r="N87" s="7"/>
      <c r="O87" s="7"/>
      <c r="P87" s="7"/>
      <c r="Q87" s="7"/>
      <c r="R87" s="7"/>
      <c r="S87" s="7"/>
      <c r="T87" s="7"/>
      <c r="U87" s="2"/>
    </row>
    <row r="88" spans="1:21" x14ac:dyDescent="0.3">
      <c r="A88" s="2" t="s">
        <v>142</v>
      </c>
      <c r="B88" s="15"/>
      <c r="C88" s="26"/>
      <c r="D88" s="24"/>
      <c r="E88" s="24"/>
      <c r="F88" s="24"/>
      <c r="G88" s="7"/>
      <c r="H88" s="48"/>
      <c r="I88" s="7">
        <v>1950</v>
      </c>
      <c r="J88" s="56"/>
      <c r="K88" s="56">
        <v>2650</v>
      </c>
      <c r="L88" s="7">
        <v>300</v>
      </c>
      <c r="M88" s="7">
        <v>3300</v>
      </c>
      <c r="N88" s="7">
        <v>1000</v>
      </c>
      <c r="O88" s="7">
        <v>2100</v>
      </c>
      <c r="P88" s="7">
        <v>1500</v>
      </c>
      <c r="Q88" s="7">
        <v>2400</v>
      </c>
      <c r="R88" s="7">
        <v>2000</v>
      </c>
      <c r="S88" s="7">
        <v>200</v>
      </c>
      <c r="T88" s="7">
        <v>7688</v>
      </c>
      <c r="U88" s="24">
        <f>SUM(I88:T88)</f>
        <v>25088</v>
      </c>
    </row>
    <row r="89" spans="1:21" x14ac:dyDescent="0.3">
      <c r="A89" s="2" t="s">
        <v>18</v>
      </c>
      <c r="B89" s="15">
        <v>1070000</v>
      </c>
      <c r="C89" s="26">
        <v>946593</v>
      </c>
      <c r="D89" s="24">
        <f>B89-C89</f>
        <v>123407</v>
      </c>
      <c r="E89" s="24">
        <v>61279</v>
      </c>
      <c r="F89" s="24">
        <v>131346</v>
      </c>
      <c r="G89" s="7">
        <v>67287</v>
      </c>
      <c r="H89" s="7">
        <v>153020</v>
      </c>
      <c r="I89" s="36">
        <f>I90+I91</f>
        <v>84998</v>
      </c>
      <c r="J89" s="55">
        <f>J90+J91</f>
        <v>85151</v>
      </c>
      <c r="K89" s="55">
        <f>K90+K91</f>
        <v>85605</v>
      </c>
      <c r="L89" s="36">
        <f t="shared" ref="L89:T89" si="25">L90+L91</f>
        <v>122469</v>
      </c>
      <c r="M89" s="36">
        <f t="shared" si="25"/>
        <v>40640</v>
      </c>
      <c r="N89" s="36">
        <f t="shared" si="25"/>
        <v>68524</v>
      </c>
      <c r="O89" s="36">
        <f t="shared" si="25"/>
        <v>152988</v>
      </c>
      <c r="P89" s="36">
        <f t="shared" si="25"/>
        <v>90288</v>
      </c>
      <c r="Q89" s="36">
        <f t="shared" si="25"/>
        <v>90729</v>
      </c>
      <c r="R89" s="36">
        <f t="shared" si="25"/>
        <v>120971</v>
      </c>
      <c r="S89" s="36">
        <f t="shared" si="25"/>
        <v>99126</v>
      </c>
      <c r="T89" s="36">
        <f t="shared" si="25"/>
        <v>115708</v>
      </c>
      <c r="U89" s="36">
        <f>U90+U91</f>
        <v>1157197</v>
      </c>
    </row>
    <row r="90" spans="1:21" x14ac:dyDescent="0.3">
      <c r="A90" s="2" t="s">
        <v>124</v>
      </c>
      <c r="B90" s="15"/>
      <c r="C90" s="26"/>
      <c r="D90" s="24"/>
      <c r="E90" s="24"/>
      <c r="F90" s="24"/>
      <c r="G90" s="7"/>
      <c r="H90" s="7"/>
      <c r="I90" s="36"/>
      <c r="J90" s="58"/>
      <c r="K90" s="58"/>
      <c r="L90" s="54"/>
      <c r="M90" s="54"/>
      <c r="N90" s="54"/>
      <c r="O90" s="54"/>
      <c r="P90" s="54"/>
      <c r="Q90" s="7"/>
      <c r="R90" s="7"/>
      <c r="S90" s="7"/>
      <c r="T90" s="7"/>
      <c r="U90" s="24">
        <f>SUM(I90:Q90)</f>
        <v>0</v>
      </c>
    </row>
    <row r="91" spans="1:21" x14ac:dyDescent="0.3">
      <c r="A91" s="2" t="s">
        <v>125</v>
      </c>
      <c r="B91" s="15"/>
      <c r="C91" s="26"/>
      <c r="D91" s="24"/>
      <c r="E91" s="24"/>
      <c r="F91" s="24"/>
      <c r="G91" s="7"/>
      <c r="H91" s="7"/>
      <c r="I91" s="54">
        <v>84998</v>
      </c>
      <c r="J91" s="54">
        <v>85151</v>
      </c>
      <c r="K91" s="54">
        <v>85605</v>
      </c>
      <c r="L91" s="54">
        <v>122469</v>
      </c>
      <c r="M91" s="54">
        <v>40640</v>
      </c>
      <c r="N91" s="54">
        <v>68524</v>
      </c>
      <c r="O91" s="54">
        <v>152988</v>
      </c>
      <c r="P91" s="54">
        <v>90288</v>
      </c>
      <c r="Q91" s="7">
        <v>90729</v>
      </c>
      <c r="R91" s="7">
        <v>120971</v>
      </c>
      <c r="S91" s="7">
        <v>99126</v>
      </c>
      <c r="T91" s="7">
        <v>115708</v>
      </c>
      <c r="U91" s="24">
        <f>SUM(I91:T91)</f>
        <v>1157197</v>
      </c>
    </row>
    <row r="92" spans="1:21" x14ac:dyDescent="0.3">
      <c r="A92" s="2" t="s">
        <v>200</v>
      </c>
      <c r="B92" s="15"/>
      <c r="C92" s="26"/>
      <c r="D92" s="24"/>
      <c r="E92" s="24"/>
      <c r="F92" s="24"/>
      <c r="G92" s="7"/>
      <c r="H92" s="7"/>
      <c r="I92" s="54"/>
      <c r="J92" s="54"/>
      <c r="K92" s="54"/>
      <c r="L92" s="54"/>
      <c r="M92" s="54"/>
      <c r="N92" s="54"/>
      <c r="O92" s="54"/>
      <c r="P92" s="54"/>
      <c r="Q92" s="7"/>
      <c r="R92" s="7">
        <v>30120</v>
      </c>
      <c r="S92" s="7"/>
      <c r="T92" s="7">
        <v>15060</v>
      </c>
      <c r="U92" s="24"/>
    </row>
    <row r="93" spans="1:21" x14ac:dyDescent="0.3">
      <c r="A93" s="2" t="s">
        <v>19</v>
      </c>
      <c r="B93" s="15">
        <v>200000</v>
      </c>
      <c r="C93" s="26">
        <v>91668</v>
      </c>
      <c r="D93" s="24">
        <f>B93-C93</f>
        <v>108332</v>
      </c>
      <c r="E93" s="24">
        <v>8002</v>
      </c>
      <c r="F93" s="24">
        <v>8002</v>
      </c>
      <c r="G93" s="7">
        <v>7189</v>
      </c>
      <c r="H93" s="48">
        <v>7732</v>
      </c>
      <c r="I93" s="36">
        <v>6230</v>
      </c>
      <c r="J93" s="36">
        <v>5507</v>
      </c>
      <c r="K93" s="36">
        <v>5232</v>
      </c>
      <c r="L93" s="36">
        <v>10279</v>
      </c>
      <c r="M93" s="36">
        <v>6965.72</v>
      </c>
      <c r="N93" s="36">
        <v>6076</v>
      </c>
      <c r="O93" s="36">
        <v>6802</v>
      </c>
      <c r="P93" s="36">
        <v>6861</v>
      </c>
      <c r="Q93" s="36">
        <v>6920</v>
      </c>
      <c r="R93" s="36">
        <v>10580</v>
      </c>
      <c r="S93" s="36">
        <v>6570</v>
      </c>
      <c r="T93" s="36">
        <v>6621</v>
      </c>
      <c r="U93" s="10">
        <f>SUM(I93:T93)</f>
        <v>84643.72</v>
      </c>
    </row>
    <row r="94" spans="1:21" x14ac:dyDescent="0.3">
      <c r="A94" s="2" t="s">
        <v>20</v>
      </c>
      <c r="B94" s="15">
        <v>140000</v>
      </c>
      <c r="C94" s="26">
        <v>22695</v>
      </c>
      <c r="D94" s="24">
        <f>B94-C94</f>
        <v>117305</v>
      </c>
      <c r="E94" s="24">
        <f>E95+E96+E97+E98</f>
        <v>5345</v>
      </c>
      <c r="F94" s="24">
        <f>F95+F96+F97+F98</f>
        <v>14096</v>
      </c>
      <c r="G94" s="7">
        <f>G95+G96+G97+G98</f>
        <v>12195</v>
      </c>
      <c r="H94" s="7">
        <f>H95+H96+H97+H98+H99</f>
        <v>68029</v>
      </c>
      <c r="I94" s="36">
        <f>I100+I101</f>
        <v>699</v>
      </c>
      <c r="J94" s="36">
        <f>J100+J101+J103</f>
        <v>3310</v>
      </c>
      <c r="K94" s="36">
        <f>K100+K101+K103</f>
        <v>3575</v>
      </c>
      <c r="L94" s="36">
        <f t="shared" ref="L94:N94" si="26">L100+L101+L103+L102</f>
        <v>8460</v>
      </c>
      <c r="M94" s="36">
        <f t="shared" si="26"/>
        <v>620</v>
      </c>
      <c r="N94" s="36">
        <f t="shared" si="26"/>
        <v>2800</v>
      </c>
      <c r="O94" s="36">
        <f>O100+O101+O103+O102+O104</f>
        <v>56900</v>
      </c>
      <c r="P94" s="36">
        <f t="shared" ref="P94:T94" si="27">P100+P101+P103+P102+P104</f>
        <v>3310</v>
      </c>
      <c r="Q94" s="36">
        <f t="shared" si="27"/>
        <v>10846</v>
      </c>
      <c r="R94" s="36">
        <f t="shared" si="27"/>
        <v>15660</v>
      </c>
      <c r="S94" s="36">
        <f t="shared" si="27"/>
        <v>3310</v>
      </c>
      <c r="T94" s="36">
        <f t="shared" si="27"/>
        <v>6220</v>
      </c>
      <c r="U94" s="36">
        <f>U100+U101+U102+U103+U104</f>
        <v>115710</v>
      </c>
    </row>
    <row r="95" spans="1:21" hidden="1" x14ac:dyDescent="0.3">
      <c r="A95" s="2" t="s">
        <v>40</v>
      </c>
      <c r="B95" s="15"/>
      <c r="C95" s="26"/>
      <c r="D95" s="24"/>
      <c r="E95" s="24">
        <v>3000</v>
      </c>
      <c r="F95" s="24">
        <v>3000</v>
      </c>
      <c r="G95" s="7">
        <v>1500</v>
      </c>
      <c r="H95" s="7">
        <v>1500</v>
      </c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2"/>
    </row>
    <row r="96" spans="1:21" hidden="1" x14ac:dyDescent="0.3">
      <c r="A96" s="2" t="s">
        <v>42</v>
      </c>
      <c r="B96" s="15"/>
      <c r="C96" s="26"/>
      <c r="D96" s="24"/>
      <c r="E96" s="24"/>
      <c r="F96" s="24">
        <v>4041</v>
      </c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2"/>
    </row>
    <row r="97" spans="1:21" hidden="1" x14ac:dyDescent="0.3">
      <c r="A97" s="2" t="s">
        <v>43</v>
      </c>
      <c r="B97" s="15"/>
      <c r="C97" s="26"/>
      <c r="D97" s="24"/>
      <c r="E97" s="24"/>
      <c r="F97" s="24">
        <v>5970</v>
      </c>
      <c r="G97" s="7">
        <v>9150</v>
      </c>
      <c r="H97" s="48">
        <v>3550</v>
      </c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2"/>
    </row>
    <row r="98" spans="1:21" hidden="1" x14ac:dyDescent="0.3">
      <c r="A98" s="2" t="s">
        <v>44</v>
      </c>
      <c r="B98" s="15"/>
      <c r="C98" s="26"/>
      <c r="D98" s="24"/>
      <c r="E98" s="24">
        <v>2345</v>
      </c>
      <c r="F98" s="24">
        <v>1085</v>
      </c>
      <c r="G98" s="7">
        <v>1545</v>
      </c>
      <c r="H98" s="48">
        <v>3025</v>
      </c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2"/>
    </row>
    <row r="99" spans="1:21" hidden="1" x14ac:dyDescent="0.3">
      <c r="A99" s="2" t="s">
        <v>74</v>
      </c>
      <c r="B99" s="15"/>
      <c r="C99" s="26"/>
      <c r="D99" s="24"/>
      <c r="E99" s="24"/>
      <c r="F99" s="24"/>
      <c r="G99" s="7"/>
      <c r="H99" s="48">
        <v>59954</v>
      </c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2"/>
    </row>
    <row r="100" spans="1:21" x14ac:dyDescent="0.3">
      <c r="A100" s="2" t="s">
        <v>112</v>
      </c>
      <c r="B100" s="15"/>
      <c r="C100" s="26"/>
      <c r="D100" s="24"/>
      <c r="E100" s="24"/>
      <c r="F100" s="24"/>
      <c r="G100" s="7"/>
      <c r="H100" s="48"/>
      <c r="I100" s="7">
        <v>699</v>
      </c>
      <c r="J100" s="7">
        <v>510</v>
      </c>
      <c r="K100" s="7">
        <v>775</v>
      </c>
      <c r="L100" s="7">
        <v>2860</v>
      </c>
      <c r="M100" s="7">
        <v>620</v>
      </c>
      <c r="N100" s="7"/>
      <c r="O100" s="7">
        <v>4100</v>
      </c>
      <c r="P100" s="7">
        <v>510</v>
      </c>
      <c r="Q100" s="7">
        <v>1670</v>
      </c>
      <c r="R100" s="7">
        <v>1600</v>
      </c>
      <c r="S100" s="7">
        <v>510</v>
      </c>
      <c r="T100" s="7">
        <v>620</v>
      </c>
      <c r="U100" s="24">
        <f>SUM(I100:T100)</f>
        <v>14474</v>
      </c>
    </row>
    <row r="101" spans="1:21" x14ac:dyDescent="0.3">
      <c r="A101" s="2" t="s">
        <v>102</v>
      </c>
      <c r="B101" s="15"/>
      <c r="C101" s="26"/>
      <c r="D101" s="24"/>
      <c r="E101" s="24"/>
      <c r="F101" s="24"/>
      <c r="G101" s="7"/>
      <c r="H101" s="48"/>
      <c r="I101" s="7"/>
      <c r="J101" s="7">
        <v>2800</v>
      </c>
      <c r="K101" s="7">
        <v>2800</v>
      </c>
      <c r="L101" s="7">
        <v>5600</v>
      </c>
      <c r="M101" s="7"/>
      <c r="N101" s="7">
        <v>2800</v>
      </c>
      <c r="O101" s="7">
        <v>2800</v>
      </c>
      <c r="P101" s="7">
        <v>2800</v>
      </c>
      <c r="Q101" s="7">
        <v>2800</v>
      </c>
      <c r="R101" s="7">
        <v>2800</v>
      </c>
      <c r="S101" s="7">
        <v>2800</v>
      </c>
      <c r="T101" s="7">
        <v>5600</v>
      </c>
      <c r="U101" s="24">
        <f>SUM(I101:T101)</f>
        <v>33600</v>
      </c>
    </row>
    <row r="102" spans="1:21" x14ac:dyDescent="0.3">
      <c r="A102" s="2" t="s">
        <v>128</v>
      </c>
      <c r="B102" s="15"/>
      <c r="C102" s="26"/>
      <c r="D102" s="24"/>
      <c r="E102" s="24"/>
      <c r="F102" s="24"/>
      <c r="G102" s="7"/>
      <c r="H102" s="48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24">
        <f>SUM(I102:Q102)</f>
        <v>0</v>
      </c>
    </row>
    <row r="103" spans="1:21" x14ac:dyDescent="0.3">
      <c r="A103" s="2" t="s">
        <v>120</v>
      </c>
      <c r="B103" s="15"/>
      <c r="C103" s="26"/>
      <c r="D103" s="24"/>
      <c r="E103" s="24"/>
      <c r="F103" s="24"/>
      <c r="G103" s="7"/>
      <c r="H103" s="48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24">
        <f>SUM(I103:Q103)</f>
        <v>0</v>
      </c>
    </row>
    <row r="104" spans="1:21" x14ac:dyDescent="0.3">
      <c r="A104" s="2" t="s">
        <v>182</v>
      </c>
      <c r="B104" s="15"/>
      <c r="C104" s="26"/>
      <c r="D104" s="24"/>
      <c r="E104" s="24"/>
      <c r="F104" s="24"/>
      <c r="G104" s="7"/>
      <c r="H104" s="48"/>
      <c r="I104" s="7"/>
      <c r="J104" s="7"/>
      <c r="K104" s="7"/>
      <c r="L104" s="7"/>
      <c r="M104" s="7"/>
      <c r="N104" s="7"/>
      <c r="O104" s="7">
        <v>50000</v>
      </c>
      <c r="P104" s="7"/>
      <c r="Q104" s="7">
        <v>6376</v>
      </c>
      <c r="R104" s="7">
        <v>11260</v>
      </c>
      <c r="S104" s="7"/>
      <c r="T104" s="7"/>
      <c r="U104" s="24">
        <f>SUM(I104:T104)</f>
        <v>67636</v>
      </c>
    </row>
    <row r="105" spans="1:21" x14ac:dyDescent="0.3">
      <c r="A105" s="2" t="s">
        <v>21</v>
      </c>
      <c r="B105" s="15">
        <v>860000</v>
      </c>
      <c r="C105" s="26">
        <v>323896</v>
      </c>
      <c r="D105" s="24">
        <f>B105-C105</f>
        <v>536104</v>
      </c>
      <c r="E105" s="24">
        <f>E106+E107+E108+E109</f>
        <v>10859</v>
      </c>
      <c r="F105" s="24">
        <f>F106+F107+F108</f>
        <v>24400</v>
      </c>
      <c r="G105" s="7">
        <v>42771</v>
      </c>
      <c r="H105" s="7">
        <f>H106+H107+H108+H109</f>
        <v>298000</v>
      </c>
      <c r="I105" s="36">
        <f t="shared" ref="I105:P105" si="28">I111+I113</f>
        <v>50905</v>
      </c>
      <c r="J105" s="36">
        <f t="shared" si="28"/>
        <v>52147</v>
      </c>
      <c r="K105" s="36">
        <f t="shared" ref="K105" si="29">K111+K113</f>
        <v>43230</v>
      </c>
      <c r="L105" s="36">
        <f t="shared" si="28"/>
        <v>53797</v>
      </c>
      <c r="M105" s="36">
        <f t="shared" si="28"/>
        <v>46837</v>
      </c>
      <c r="N105" s="36">
        <f t="shared" si="28"/>
        <v>27912</v>
      </c>
      <c r="O105" s="36">
        <f t="shared" si="28"/>
        <v>66668</v>
      </c>
      <c r="P105" s="36">
        <f t="shared" si="28"/>
        <v>45400</v>
      </c>
      <c r="Q105" s="36">
        <f>Q111+Q113+Q112</f>
        <v>30400</v>
      </c>
      <c r="R105" s="36">
        <f>R111+R113+R112</f>
        <v>329272</v>
      </c>
      <c r="S105" s="36">
        <f>S111+S113+S112</f>
        <v>24555</v>
      </c>
      <c r="T105" s="36">
        <f>T111+T113+T112</f>
        <v>68098</v>
      </c>
      <c r="U105" s="36">
        <f>U111+U113+U112</f>
        <v>839221</v>
      </c>
    </row>
    <row r="106" spans="1:21" hidden="1" x14ac:dyDescent="0.3">
      <c r="A106" s="2" t="s">
        <v>78</v>
      </c>
      <c r="B106" s="15"/>
      <c r="C106" s="26"/>
      <c r="D106" s="24"/>
      <c r="E106" s="24"/>
      <c r="F106" s="24">
        <v>400</v>
      </c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2"/>
    </row>
    <row r="107" spans="1:21" hidden="1" x14ac:dyDescent="0.3">
      <c r="A107" s="2" t="s">
        <v>50</v>
      </c>
      <c r="B107" s="15"/>
      <c r="C107" s="26"/>
      <c r="D107" s="24"/>
      <c r="E107" s="24">
        <v>981</v>
      </c>
      <c r="F107" s="24">
        <v>24000</v>
      </c>
      <c r="G107" s="7">
        <v>24000</v>
      </c>
      <c r="H107" s="7">
        <v>288000</v>
      </c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2"/>
    </row>
    <row r="108" spans="1:21" hidden="1" x14ac:dyDescent="0.3">
      <c r="A108" s="2" t="s">
        <v>51</v>
      </c>
      <c r="B108" s="15"/>
      <c r="C108" s="26">
        <v>119751</v>
      </c>
      <c r="D108" s="24"/>
      <c r="E108" s="24"/>
      <c r="F108" s="24"/>
      <c r="G108" s="7">
        <v>6500</v>
      </c>
      <c r="H108" s="7">
        <v>10000</v>
      </c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2"/>
    </row>
    <row r="109" spans="1:21" hidden="1" x14ac:dyDescent="0.3">
      <c r="A109" s="2" t="s">
        <v>56</v>
      </c>
      <c r="B109" s="15"/>
      <c r="C109" s="26"/>
      <c r="D109" s="24"/>
      <c r="E109" s="24">
        <v>9878</v>
      </c>
      <c r="F109" s="24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2"/>
    </row>
    <row r="110" spans="1:21" hidden="1" x14ac:dyDescent="0.3">
      <c r="A110" s="2" t="s">
        <v>79</v>
      </c>
      <c r="B110" s="15"/>
      <c r="C110" s="26"/>
      <c r="D110" s="24"/>
      <c r="E110" s="24"/>
      <c r="F110" s="24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2"/>
    </row>
    <row r="111" spans="1:21" x14ac:dyDescent="0.3">
      <c r="A111" s="2" t="s">
        <v>171</v>
      </c>
      <c r="B111" s="15"/>
      <c r="C111" s="26"/>
      <c r="D111" s="24"/>
      <c r="E111" s="24"/>
      <c r="F111" s="24"/>
      <c r="G111" s="7"/>
      <c r="H111" s="7"/>
      <c r="I111" s="7">
        <v>30400</v>
      </c>
      <c r="J111" s="7">
        <v>30400</v>
      </c>
      <c r="K111" s="7">
        <v>30400</v>
      </c>
      <c r="L111" s="7">
        <v>30400</v>
      </c>
      <c r="M111" s="7">
        <v>30400</v>
      </c>
      <c r="N111" s="7">
        <v>25912</v>
      </c>
      <c r="O111" s="7">
        <v>55400</v>
      </c>
      <c r="P111" s="7">
        <v>30400</v>
      </c>
      <c r="Q111" s="7">
        <v>30400</v>
      </c>
      <c r="R111" s="7">
        <v>30400</v>
      </c>
      <c r="S111" s="7">
        <v>5400</v>
      </c>
      <c r="T111" s="7">
        <v>52440</v>
      </c>
      <c r="U111" s="24">
        <f>SUM(I111:T111)</f>
        <v>382352</v>
      </c>
    </row>
    <row r="112" spans="1:21" x14ac:dyDescent="0.3">
      <c r="A112" s="2" t="s">
        <v>145</v>
      </c>
      <c r="B112" s="15"/>
      <c r="C112" s="26"/>
      <c r="D112" s="24"/>
      <c r="E112" s="24"/>
      <c r="F112" s="24"/>
      <c r="G112" s="7"/>
      <c r="H112" s="7"/>
      <c r="I112" s="7"/>
      <c r="J112" s="7"/>
      <c r="K112" s="7"/>
      <c r="L112" s="7">
        <v>71941</v>
      </c>
      <c r="M112" s="7"/>
      <c r="N112" s="7"/>
      <c r="O112" s="7"/>
      <c r="P112" s="7"/>
      <c r="Q112" s="7"/>
      <c r="R112" s="7">
        <v>100804</v>
      </c>
      <c r="S112" s="7"/>
      <c r="T112" s="7"/>
      <c r="U112" s="24">
        <f>SUM(Q112:R112)</f>
        <v>100804</v>
      </c>
    </row>
    <row r="113" spans="1:21" x14ac:dyDescent="0.3">
      <c r="A113" s="2" t="s">
        <v>146</v>
      </c>
      <c r="B113" s="15"/>
      <c r="C113" s="26"/>
      <c r="D113" s="24"/>
      <c r="E113" s="24"/>
      <c r="F113" s="24"/>
      <c r="G113" s="7"/>
      <c r="H113" s="7"/>
      <c r="I113" s="7">
        <v>20505</v>
      </c>
      <c r="J113" s="7">
        <v>21747</v>
      </c>
      <c r="K113" s="7">
        <v>12830</v>
      </c>
      <c r="L113" s="7">
        <v>23397</v>
      </c>
      <c r="M113" s="7">
        <v>16437</v>
      </c>
      <c r="N113" s="7">
        <v>2000</v>
      </c>
      <c r="O113" s="7">
        <v>11268</v>
      </c>
      <c r="P113" s="7">
        <v>15000</v>
      </c>
      <c r="Q113" s="7"/>
      <c r="R113" s="7">
        <v>198068</v>
      </c>
      <c r="S113" s="7">
        <v>19155</v>
      </c>
      <c r="T113" s="7">
        <v>15658</v>
      </c>
      <c r="U113" s="24">
        <f>SUM(I113:T113)</f>
        <v>356065</v>
      </c>
    </row>
    <row r="114" spans="1:21" x14ac:dyDescent="0.3">
      <c r="A114" s="2" t="s">
        <v>22</v>
      </c>
      <c r="B114" s="15">
        <v>530000</v>
      </c>
      <c r="C114" s="26">
        <v>429072</v>
      </c>
      <c r="D114" s="33">
        <f>B114-C114</f>
        <v>100928</v>
      </c>
      <c r="E114" s="42">
        <f>E115+E116+E117</f>
        <v>25390</v>
      </c>
      <c r="F114" s="24">
        <f>F115+F116</f>
        <v>12393</v>
      </c>
      <c r="G114" s="7">
        <f>G115+G116+G117+G118</f>
        <v>36201</v>
      </c>
      <c r="H114" s="7">
        <f>H115+H116+H117+H118</f>
        <v>53735</v>
      </c>
      <c r="I114" s="36">
        <f>I119+I120</f>
        <v>16088</v>
      </c>
      <c r="J114" s="36">
        <f>J119+J120</f>
        <v>6318</v>
      </c>
      <c r="K114" s="36">
        <f>K119+K120</f>
        <v>11146</v>
      </c>
      <c r="L114" s="36">
        <f t="shared" ref="L114:U114" si="30">L119+L120</f>
        <v>76581</v>
      </c>
      <c r="M114" s="36">
        <f t="shared" si="30"/>
        <v>0</v>
      </c>
      <c r="N114" s="36">
        <f t="shared" si="30"/>
        <v>13345</v>
      </c>
      <c r="O114" s="36">
        <f t="shared" si="30"/>
        <v>28064</v>
      </c>
      <c r="P114" s="36">
        <f t="shared" si="30"/>
        <v>9605</v>
      </c>
      <c r="Q114" s="36">
        <f t="shared" si="30"/>
        <v>45037</v>
      </c>
      <c r="R114" s="36">
        <f t="shared" si="30"/>
        <v>14224</v>
      </c>
      <c r="S114" s="36">
        <f t="shared" si="30"/>
        <v>51678</v>
      </c>
      <c r="T114" s="36">
        <f t="shared" si="30"/>
        <v>80510</v>
      </c>
      <c r="U114" s="36">
        <f t="shared" si="30"/>
        <v>352596</v>
      </c>
    </row>
    <row r="115" spans="1:21" hidden="1" x14ac:dyDescent="0.3">
      <c r="A115" s="2" t="s">
        <v>48</v>
      </c>
      <c r="B115" s="15"/>
      <c r="C115" s="26"/>
      <c r="D115" s="33"/>
      <c r="E115" s="42">
        <v>16850</v>
      </c>
      <c r="F115" s="24">
        <v>7893</v>
      </c>
      <c r="G115" s="7">
        <v>22662</v>
      </c>
      <c r="H115" s="48">
        <v>19097</v>
      </c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2"/>
    </row>
    <row r="116" spans="1:21" hidden="1" x14ac:dyDescent="0.3">
      <c r="A116" s="2" t="s">
        <v>58</v>
      </c>
      <c r="B116" s="15"/>
      <c r="C116" s="26"/>
      <c r="D116" s="33"/>
      <c r="E116" s="42">
        <v>8450</v>
      </c>
      <c r="F116" s="24">
        <v>4500</v>
      </c>
      <c r="G116" s="7">
        <v>8717</v>
      </c>
      <c r="H116" s="48">
        <v>11480</v>
      </c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2"/>
    </row>
    <row r="117" spans="1:21" hidden="1" x14ac:dyDescent="0.3">
      <c r="A117" s="2" t="s">
        <v>57</v>
      </c>
      <c r="B117" s="15"/>
      <c r="C117" s="26"/>
      <c r="D117" s="33"/>
      <c r="E117" s="42">
        <v>90</v>
      </c>
      <c r="F117" s="24">
        <v>4370</v>
      </c>
      <c r="G117" s="7">
        <v>1702</v>
      </c>
      <c r="H117" s="48">
        <v>23158</v>
      </c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2"/>
    </row>
    <row r="118" spans="1:21" hidden="1" x14ac:dyDescent="0.3">
      <c r="A118" s="2" t="s">
        <v>67</v>
      </c>
      <c r="B118" s="15"/>
      <c r="C118" s="26"/>
      <c r="D118" s="33"/>
      <c r="E118" s="42"/>
      <c r="F118" s="24"/>
      <c r="G118" s="7">
        <v>3120</v>
      </c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2"/>
    </row>
    <row r="119" spans="1:21" x14ac:dyDescent="0.3">
      <c r="A119" s="2" t="s">
        <v>111</v>
      </c>
      <c r="B119" s="15"/>
      <c r="C119" s="26"/>
      <c r="D119" s="33"/>
      <c r="E119" s="42"/>
      <c r="F119" s="24"/>
      <c r="G119" s="7"/>
      <c r="H119" s="7"/>
      <c r="I119" s="7">
        <v>5718</v>
      </c>
      <c r="J119" s="7">
        <v>6318</v>
      </c>
      <c r="K119" s="7">
        <v>4405</v>
      </c>
      <c r="L119" s="7">
        <v>31259</v>
      </c>
      <c r="M119" s="7"/>
      <c r="N119" s="7">
        <v>13345</v>
      </c>
      <c r="O119" s="7">
        <v>28064</v>
      </c>
      <c r="P119" s="7">
        <v>9605</v>
      </c>
      <c r="Q119" s="7">
        <v>12288</v>
      </c>
      <c r="R119" s="7">
        <v>12824</v>
      </c>
      <c r="S119" s="7">
        <v>15153</v>
      </c>
      <c r="T119" s="7">
        <v>37510</v>
      </c>
      <c r="U119" s="24">
        <f>SUM(I119:T119)</f>
        <v>176489</v>
      </c>
    </row>
    <row r="120" spans="1:21" x14ac:dyDescent="0.3">
      <c r="A120" s="2" t="s">
        <v>99</v>
      </c>
      <c r="B120" s="15"/>
      <c r="C120" s="26"/>
      <c r="D120" s="33"/>
      <c r="E120" s="42"/>
      <c r="F120" s="24"/>
      <c r="G120" s="7"/>
      <c r="H120" s="7"/>
      <c r="I120" s="7">
        <v>10370</v>
      </c>
      <c r="J120" s="7"/>
      <c r="K120" s="7">
        <v>6741</v>
      </c>
      <c r="L120" s="7">
        <v>45322</v>
      </c>
      <c r="M120" s="7"/>
      <c r="N120" s="7"/>
      <c r="O120" s="7"/>
      <c r="P120" s="7"/>
      <c r="Q120" s="7">
        <v>32749</v>
      </c>
      <c r="R120" s="7">
        <v>1400</v>
      </c>
      <c r="S120" s="7">
        <v>36525</v>
      </c>
      <c r="T120" s="7">
        <v>43000</v>
      </c>
      <c r="U120" s="24">
        <f>SUM(I120:T120)</f>
        <v>176107</v>
      </c>
    </row>
    <row r="121" spans="1:21" x14ac:dyDescent="0.3">
      <c r="A121" s="2" t="s">
        <v>23</v>
      </c>
      <c r="B121" s="7">
        <v>900000</v>
      </c>
      <c r="C121" s="26">
        <v>280393</v>
      </c>
      <c r="D121" s="24">
        <f>B121-C121</f>
        <v>619607</v>
      </c>
      <c r="E121" s="24">
        <f>E122+E123+E124+E125</f>
        <v>9880</v>
      </c>
      <c r="F121" s="24">
        <f>F122+F123+F124+F125</f>
        <v>217526</v>
      </c>
      <c r="G121" s="7">
        <f>G122+G123+G124+G125+G126</f>
        <v>64565</v>
      </c>
      <c r="H121" s="7">
        <f>H122+H123+H124+H125+H126+H127</f>
        <v>198818</v>
      </c>
      <c r="I121" s="36">
        <f>I128+I129+I130+I131+I132</f>
        <v>98400</v>
      </c>
      <c r="J121" s="36">
        <f>J128+J129+J130+J131+J132</f>
        <v>26200</v>
      </c>
      <c r="K121" s="36">
        <f>K128+K129+K130+K131+K132</f>
        <v>95400</v>
      </c>
      <c r="L121" s="36">
        <f t="shared" ref="L121:U121" si="31">L128+L129+L130+L131+L132</f>
        <v>94500</v>
      </c>
      <c r="M121" s="36">
        <f t="shared" si="31"/>
        <v>65200</v>
      </c>
      <c r="N121" s="36">
        <f t="shared" si="31"/>
        <v>141768</v>
      </c>
      <c r="O121" s="36">
        <f t="shared" si="31"/>
        <v>125400</v>
      </c>
      <c r="P121" s="36">
        <f t="shared" si="31"/>
        <v>21000</v>
      </c>
      <c r="Q121" s="36">
        <f t="shared" si="31"/>
        <v>57000</v>
      </c>
      <c r="R121" s="36">
        <f t="shared" si="31"/>
        <v>184905</v>
      </c>
      <c r="S121" s="36">
        <f t="shared" si="31"/>
        <v>14780</v>
      </c>
      <c r="T121" s="36">
        <f t="shared" si="31"/>
        <v>215850</v>
      </c>
      <c r="U121" s="36">
        <f t="shared" si="31"/>
        <v>1140403</v>
      </c>
    </row>
    <row r="122" spans="1:21" hidden="1" x14ac:dyDescent="0.3">
      <c r="A122" s="2" t="s">
        <v>45</v>
      </c>
      <c r="B122" s="7"/>
      <c r="C122" s="26"/>
      <c r="D122" s="24"/>
      <c r="E122" s="24"/>
      <c r="F122" s="24">
        <v>35746</v>
      </c>
      <c r="G122" s="7">
        <v>17025</v>
      </c>
      <c r="H122" s="48">
        <v>59166</v>
      </c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2"/>
    </row>
    <row r="123" spans="1:21" hidden="1" x14ac:dyDescent="0.3">
      <c r="A123" s="2" t="s">
        <v>54</v>
      </c>
      <c r="B123" s="7"/>
      <c r="C123" s="26"/>
      <c r="D123" s="24"/>
      <c r="E123" s="24">
        <v>9880</v>
      </c>
      <c r="F123" s="24">
        <v>30660</v>
      </c>
      <c r="G123" s="7">
        <v>4940</v>
      </c>
      <c r="H123" s="7">
        <v>9880</v>
      </c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2"/>
    </row>
    <row r="124" spans="1:21" hidden="1" x14ac:dyDescent="0.3">
      <c r="A124" s="2" t="s">
        <v>49</v>
      </c>
      <c r="B124" s="7"/>
      <c r="C124" s="26"/>
      <c r="D124" s="24"/>
      <c r="E124" s="24"/>
      <c r="F124" s="24">
        <v>55620</v>
      </c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2"/>
    </row>
    <row r="125" spans="1:21" hidden="1" x14ac:dyDescent="0.3">
      <c r="A125" s="2" t="s">
        <v>63</v>
      </c>
      <c r="B125" s="7"/>
      <c r="C125" s="26"/>
      <c r="D125" s="24"/>
      <c r="E125" s="24"/>
      <c r="F125" s="24">
        <v>95500</v>
      </c>
      <c r="G125" s="7">
        <v>21600</v>
      </c>
      <c r="H125" s="48">
        <v>57500</v>
      </c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2"/>
    </row>
    <row r="126" spans="1:21" hidden="1" x14ac:dyDescent="0.3">
      <c r="A126" s="2" t="s">
        <v>64</v>
      </c>
      <c r="B126" s="7"/>
      <c r="C126" s="26"/>
      <c r="D126" s="24"/>
      <c r="E126" s="24"/>
      <c r="F126" s="24"/>
      <c r="G126" s="7">
        <v>21000</v>
      </c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2"/>
    </row>
    <row r="127" spans="1:21" hidden="1" x14ac:dyDescent="0.3">
      <c r="A127" s="2" t="s">
        <v>70</v>
      </c>
      <c r="B127" s="7"/>
      <c r="C127" s="26"/>
      <c r="D127" s="24"/>
      <c r="E127" s="24"/>
      <c r="F127" s="24"/>
      <c r="G127" s="7"/>
      <c r="H127" s="48">
        <v>72272</v>
      </c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2"/>
    </row>
    <row r="128" spans="1:21" x14ac:dyDescent="0.3">
      <c r="A128" s="2" t="s">
        <v>147</v>
      </c>
      <c r="B128" s="7"/>
      <c r="C128" s="26"/>
      <c r="D128" s="24"/>
      <c r="E128" s="24"/>
      <c r="F128" s="24"/>
      <c r="G128" s="7"/>
      <c r="H128" s="48"/>
      <c r="I128" s="7">
        <v>1900</v>
      </c>
      <c r="J128" s="7"/>
      <c r="K128" s="7"/>
      <c r="L128" s="7">
        <v>8300</v>
      </c>
      <c r="M128" s="7"/>
      <c r="N128" s="7"/>
      <c r="O128" s="7"/>
      <c r="P128" s="7"/>
      <c r="Q128" s="7">
        <v>1800</v>
      </c>
      <c r="R128" s="7">
        <v>45975</v>
      </c>
      <c r="S128" s="7"/>
      <c r="T128" s="7">
        <v>39150</v>
      </c>
      <c r="U128" s="24">
        <f>SUM(I128:T128)</f>
        <v>97125</v>
      </c>
    </row>
    <row r="129" spans="1:21" x14ac:dyDescent="0.3">
      <c r="A129" s="2" t="s">
        <v>173</v>
      </c>
      <c r="B129" s="7"/>
      <c r="C129" s="26"/>
      <c r="D129" s="24"/>
      <c r="E129" s="24"/>
      <c r="F129" s="24"/>
      <c r="G129" s="7"/>
      <c r="H129" s="48"/>
      <c r="I129" s="7"/>
      <c r="J129" s="7"/>
      <c r="K129" s="7"/>
      <c r="L129" s="7"/>
      <c r="M129" s="7"/>
      <c r="N129" s="7">
        <v>141768</v>
      </c>
      <c r="O129" s="7"/>
      <c r="P129" s="7"/>
      <c r="Q129" s="7"/>
      <c r="R129" s="7"/>
      <c r="S129" s="7">
        <v>9580</v>
      </c>
      <c r="T129" s="7">
        <v>61500</v>
      </c>
      <c r="U129" s="24">
        <f>SUM(N129:T129)</f>
        <v>212848</v>
      </c>
    </row>
    <row r="130" spans="1:21" x14ac:dyDescent="0.3">
      <c r="A130" s="2" t="s">
        <v>148</v>
      </c>
      <c r="B130" s="7"/>
      <c r="C130" s="26"/>
      <c r="D130" s="24"/>
      <c r="E130" s="24"/>
      <c r="F130" s="24"/>
      <c r="G130" s="7"/>
      <c r="H130" s="48"/>
      <c r="I130" s="7"/>
      <c r="J130" s="7">
        <v>5200</v>
      </c>
      <c r="K130" s="7">
        <v>10400</v>
      </c>
      <c r="L130" s="7">
        <v>5200</v>
      </c>
      <c r="M130" s="7">
        <v>5200</v>
      </c>
      <c r="N130" s="7"/>
      <c r="O130" s="7">
        <v>10400</v>
      </c>
      <c r="P130" s="7"/>
      <c r="Q130" s="7">
        <v>5200</v>
      </c>
      <c r="R130" s="7">
        <v>10400</v>
      </c>
      <c r="S130" s="7">
        <v>5200</v>
      </c>
      <c r="T130" s="7">
        <v>5200</v>
      </c>
      <c r="U130" s="24">
        <f>SUM(I130:T130)</f>
        <v>62400</v>
      </c>
    </row>
    <row r="131" spans="1:21" x14ac:dyDescent="0.3">
      <c r="A131" s="2" t="s">
        <v>106</v>
      </c>
      <c r="B131" s="7"/>
      <c r="C131" s="26"/>
      <c r="D131" s="24"/>
      <c r="E131" s="24"/>
      <c r="F131" s="24"/>
      <c r="G131" s="7"/>
      <c r="H131" s="48"/>
      <c r="I131" s="7">
        <v>35000</v>
      </c>
      <c r="J131" s="7"/>
      <c r="K131" s="7">
        <v>85000</v>
      </c>
      <c r="L131" s="7">
        <v>60000</v>
      </c>
      <c r="M131" s="7">
        <v>60000</v>
      </c>
      <c r="N131" s="7"/>
      <c r="O131" s="7">
        <v>115000</v>
      </c>
      <c r="P131" s="7"/>
      <c r="Q131" s="7">
        <v>50000</v>
      </c>
      <c r="R131" s="7">
        <v>107530</v>
      </c>
      <c r="S131" s="7"/>
      <c r="T131" s="7">
        <v>110000</v>
      </c>
      <c r="U131" s="24">
        <f>SUM(I131:T131)</f>
        <v>622530</v>
      </c>
    </row>
    <row r="132" spans="1:21" x14ac:dyDescent="0.3">
      <c r="A132" s="2" t="s">
        <v>155</v>
      </c>
      <c r="B132" s="7"/>
      <c r="C132" s="26"/>
      <c r="D132" s="24"/>
      <c r="E132" s="24"/>
      <c r="F132" s="24"/>
      <c r="G132" s="7"/>
      <c r="H132" s="48"/>
      <c r="I132" s="7">
        <v>61500</v>
      </c>
      <c r="J132" s="7">
        <v>21000</v>
      </c>
      <c r="K132" s="7"/>
      <c r="L132" s="7">
        <v>21000</v>
      </c>
      <c r="M132" s="7"/>
      <c r="N132" s="7"/>
      <c r="O132" s="7"/>
      <c r="P132" s="7">
        <v>21000</v>
      </c>
      <c r="Q132" s="7"/>
      <c r="R132" s="7">
        <v>21000</v>
      </c>
      <c r="S132" s="7"/>
      <c r="T132" s="7"/>
      <c r="U132" s="24">
        <f>SUM(I132:S132)</f>
        <v>145500</v>
      </c>
    </row>
    <row r="133" spans="1:21" x14ac:dyDescent="0.3">
      <c r="A133" s="2" t="s">
        <v>24</v>
      </c>
      <c r="B133" s="15">
        <v>270000</v>
      </c>
      <c r="C133" s="26">
        <v>72063</v>
      </c>
      <c r="D133" s="24">
        <f>B133-C133</f>
        <v>197937</v>
      </c>
      <c r="E133" s="24">
        <v>856</v>
      </c>
      <c r="F133" s="24">
        <v>6290</v>
      </c>
      <c r="G133" s="7">
        <v>16951</v>
      </c>
      <c r="H133" s="48">
        <v>20687</v>
      </c>
      <c r="I133" s="36"/>
      <c r="J133" s="36">
        <v>5597</v>
      </c>
      <c r="K133" s="36">
        <v>3229</v>
      </c>
      <c r="L133" s="36">
        <v>9957</v>
      </c>
      <c r="M133" s="36">
        <v>1662</v>
      </c>
      <c r="N133" s="36">
        <v>2433</v>
      </c>
      <c r="O133" s="36"/>
      <c r="P133" s="36"/>
      <c r="Q133" s="36"/>
      <c r="R133" s="36"/>
      <c r="S133" s="36"/>
      <c r="T133" s="36"/>
      <c r="U133" s="10">
        <f>SUM(I133:T133)</f>
        <v>22878</v>
      </c>
    </row>
    <row r="134" spans="1:21" x14ac:dyDescent="0.3">
      <c r="A134" s="2" t="s">
        <v>86</v>
      </c>
      <c r="B134" s="7">
        <v>300000</v>
      </c>
      <c r="C134" s="26">
        <v>198170</v>
      </c>
      <c r="D134" s="33">
        <f>B134-C134</f>
        <v>101830</v>
      </c>
      <c r="E134" s="42">
        <f>E135+E136+E137</f>
        <v>11142.27</v>
      </c>
      <c r="F134" s="24">
        <f>F135+F136+F137</f>
        <v>23826</v>
      </c>
      <c r="G134" s="7">
        <f>G135+G136+G137</f>
        <v>20513</v>
      </c>
      <c r="H134" s="7">
        <f>H135+H136+H137</f>
        <v>42412.75</v>
      </c>
      <c r="I134" s="36">
        <f>I138+I139+I140</f>
        <v>13408</v>
      </c>
      <c r="J134" s="36">
        <f>J138+J139+J140</f>
        <v>18010</v>
      </c>
      <c r="K134" s="36">
        <f>K138+K139+K140</f>
        <v>17327</v>
      </c>
      <c r="L134" s="36">
        <f t="shared" ref="L134:U134" si="32">L138+L139+L140</f>
        <v>25108</v>
      </c>
      <c r="M134" s="36">
        <f t="shared" si="32"/>
        <v>7789.1100000000006</v>
      </c>
      <c r="N134" s="36">
        <f t="shared" si="32"/>
        <v>8727</v>
      </c>
      <c r="O134" s="36">
        <f t="shared" si="32"/>
        <v>18748.57</v>
      </c>
      <c r="P134" s="36">
        <f>P138+P139+P140</f>
        <v>7146.3</v>
      </c>
      <c r="Q134" s="36">
        <f>Q138+Q139+Q140</f>
        <v>14379</v>
      </c>
      <c r="R134" s="36">
        <f t="shared" si="32"/>
        <v>13453</v>
      </c>
      <c r="S134" s="36">
        <f t="shared" si="32"/>
        <v>11803</v>
      </c>
      <c r="T134" s="36">
        <f t="shared" si="32"/>
        <v>17868</v>
      </c>
      <c r="U134" s="36">
        <f t="shared" si="32"/>
        <v>173766.97999999998</v>
      </c>
    </row>
    <row r="135" spans="1:21" hidden="1" x14ac:dyDescent="0.3">
      <c r="A135" s="4" t="s">
        <v>34</v>
      </c>
      <c r="B135" s="9"/>
      <c r="C135" s="26"/>
      <c r="D135" s="33"/>
      <c r="E135" s="42">
        <v>7557.27</v>
      </c>
      <c r="F135" s="24">
        <v>19652</v>
      </c>
      <c r="G135" s="7">
        <v>17033</v>
      </c>
      <c r="H135" s="48">
        <v>33212.75</v>
      </c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2"/>
    </row>
    <row r="136" spans="1:21" hidden="1" x14ac:dyDescent="0.3">
      <c r="A136" s="4" t="s">
        <v>39</v>
      </c>
      <c r="B136" s="9"/>
      <c r="C136" s="26"/>
      <c r="D136" s="33"/>
      <c r="E136" s="42">
        <v>3216</v>
      </c>
      <c r="F136" s="24">
        <v>2238</v>
      </c>
      <c r="G136" s="7">
        <v>1330</v>
      </c>
      <c r="H136" s="48">
        <v>740</v>
      </c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2"/>
    </row>
    <row r="137" spans="1:21" hidden="1" x14ac:dyDescent="0.3">
      <c r="A137" s="4" t="s">
        <v>61</v>
      </c>
      <c r="B137" s="9"/>
      <c r="C137" s="26"/>
      <c r="D137" s="33"/>
      <c r="E137" s="42">
        <v>369</v>
      </c>
      <c r="F137" s="24">
        <v>1936</v>
      </c>
      <c r="G137" s="7">
        <v>2150</v>
      </c>
      <c r="H137" s="7">
        <v>8460</v>
      </c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2"/>
    </row>
    <row r="138" spans="1:21" x14ac:dyDescent="0.3">
      <c r="A138" s="4" t="s">
        <v>96</v>
      </c>
      <c r="B138" s="9"/>
      <c r="C138" s="26"/>
      <c r="D138" s="33"/>
      <c r="E138" s="42"/>
      <c r="F138" s="24"/>
      <c r="G138" s="7"/>
      <c r="H138" s="7"/>
      <c r="I138" s="7">
        <v>7056</v>
      </c>
      <c r="J138" s="7">
        <v>13799</v>
      </c>
      <c r="K138" s="7">
        <v>13992</v>
      </c>
      <c r="L138" s="7">
        <v>19293</v>
      </c>
      <c r="M138" s="7">
        <v>3744.11</v>
      </c>
      <c r="N138" s="7">
        <v>5355</v>
      </c>
      <c r="O138" s="7">
        <v>8484.57</v>
      </c>
      <c r="P138" s="7">
        <v>4449.3</v>
      </c>
      <c r="Q138" s="7">
        <v>7489</v>
      </c>
      <c r="R138" s="7">
        <v>9610</v>
      </c>
      <c r="S138" s="7">
        <v>7575</v>
      </c>
      <c r="T138" s="7">
        <v>9527</v>
      </c>
      <c r="U138" s="24">
        <f>SUM(I138:T138)</f>
        <v>110373.98</v>
      </c>
    </row>
    <row r="139" spans="1:21" x14ac:dyDescent="0.3">
      <c r="A139" s="4" t="s">
        <v>98</v>
      </c>
      <c r="B139" s="9"/>
      <c r="C139" s="26"/>
      <c r="D139" s="33"/>
      <c r="E139" s="42"/>
      <c r="F139" s="24"/>
      <c r="G139" s="7"/>
      <c r="H139" s="7"/>
      <c r="I139" s="7">
        <v>3372</v>
      </c>
      <c r="J139" s="7">
        <v>1686</v>
      </c>
      <c r="K139" s="7">
        <v>1447</v>
      </c>
      <c r="L139" s="7">
        <v>4223</v>
      </c>
      <c r="M139" s="7">
        <v>1943</v>
      </c>
      <c r="N139" s="7">
        <v>1433</v>
      </c>
      <c r="O139" s="7">
        <v>1177</v>
      </c>
      <c r="P139" s="7">
        <v>2697</v>
      </c>
      <c r="Q139" s="7">
        <v>6890</v>
      </c>
      <c r="R139" s="7">
        <v>1602</v>
      </c>
      <c r="S139" s="7">
        <v>2815</v>
      </c>
      <c r="T139" s="7">
        <v>3003</v>
      </c>
      <c r="U139" s="24">
        <f>SUM(I139:T139)</f>
        <v>32288</v>
      </c>
    </row>
    <row r="140" spans="1:21" x14ac:dyDescent="0.3">
      <c r="A140" s="4" t="s">
        <v>110</v>
      </c>
      <c r="B140" s="9"/>
      <c r="C140" s="26"/>
      <c r="D140" s="33"/>
      <c r="E140" s="42"/>
      <c r="F140" s="24"/>
      <c r="G140" s="7"/>
      <c r="H140" s="7"/>
      <c r="I140" s="7">
        <v>2980</v>
      </c>
      <c r="J140" s="7">
        <v>2525</v>
      </c>
      <c r="K140" s="7">
        <v>1888</v>
      </c>
      <c r="L140" s="7">
        <v>1592</v>
      </c>
      <c r="M140" s="7">
        <v>2102</v>
      </c>
      <c r="N140" s="7">
        <v>1939</v>
      </c>
      <c r="O140" s="7">
        <v>9087</v>
      </c>
      <c r="P140" s="7"/>
      <c r="Q140" s="7"/>
      <c r="R140" s="7">
        <v>2241</v>
      </c>
      <c r="S140" s="7">
        <v>1413</v>
      </c>
      <c r="T140" s="7">
        <v>5338</v>
      </c>
      <c r="U140" s="24">
        <f>SUM(I140:T140)</f>
        <v>31105</v>
      </c>
    </row>
    <row r="141" spans="1:21" x14ac:dyDescent="0.3">
      <c r="A141" s="4" t="s">
        <v>82</v>
      </c>
      <c r="B141" s="9">
        <v>300000</v>
      </c>
      <c r="C141" s="26"/>
      <c r="D141" s="33"/>
      <c r="E141" s="42"/>
      <c r="F141" s="24"/>
      <c r="G141" s="7"/>
      <c r="H141" s="7"/>
      <c r="I141" s="36">
        <f>I142</f>
        <v>20000</v>
      </c>
      <c r="J141" s="36">
        <f>J142</f>
        <v>20000</v>
      </c>
      <c r="K141" s="36">
        <f>K142</f>
        <v>20000</v>
      </c>
      <c r="L141" s="36">
        <f t="shared" ref="L141:U141" si="33">L142</f>
        <v>20000</v>
      </c>
      <c r="M141" s="36">
        <f t="shared" si="33"/>
        <v>20000</v>
      </c>
      <c r="N141" s="36">
        <f t="shared" si="33"/>
        <v>0</v>
      </c>
      <c r="O141" s="36">
        <f t="shared" si="33"/>
        <v>40000</v>
      </c>
      <c r="P141" s="36">
        <f t="shared" si="33"/>
        <v>20000</v>
      </c>
      <c r="Q141" s="36">
        <f t="shared" si="33"/>
        <v>20000</v>
      </c>
      <c r="R141" s="36">
        <f t="shared" si="33"/>
        <v>20000</v>
      </c>
      <c r="S141" s="36">
        <f t="shared" si="33"/>
        <v>20000</v>
      </c>
      <c r="T141" s="36">
        <f t="shared" si="33"/>
        <v>20000</v>
      </c>
      <c r="U141" s="36">
        <f t="shared" si="33"/>
        <v>240000</v>
      </c>
    </row>
    <row r="142" spans="1:21" x14ac:dyDescent="0.3">
      <c r="A142" s="4" t="s">
        <v>104</v>
      </c>
      <c r="B142" s="9"/>
      <c r="C142" s="26"/>
      <c r="D142" s="33"/>
      <c r="E142" s="42"/>
      <c r="F142" s="24"/>
      <c r="G142" s="7"/>
      <c r="H142" s="7"/>
      <c r="I142" s="7">
        <v>20000</v>
      </c>
      <c r="J142" s="7">
        <v>20000</v>
      </c>
      <c r="K142" s="7">
        <v>20000</v>
      </c>
      <c r="L142" s="7">
        <v>20000</v>
      </c>
      <c r="M142" s="7">
        <v>20000</v>
      </c>
      <c r="N142" s="7"/>
      <c r="O142" s="7">
        <v>40000</v>
      </c>
      <c r="P142" s="7">
        <v>20000</v>
      </c>
      <c r="Q142" s="7">
        <v>20000</v>
      </c>
      <c r="R142" s="7">
        <v>20000</v>
      </c>
      <c r="S142" s="7">
        <v>20000</v>
      </c>
      <c r="T142" s="7">
        <v>20000</v>
      </c>
      <c r="U142" s="24">
        <f>SUM(I142:T142)</f>
        <v>240000</v>
      </c>
    </row>
    <row r="143" spans="1:21" x14ac:dyDescent="0.3">
      <c r="A143" s="4" t="s">
        <v>87</v>
      </c>
      <c r="B143" s="9">
        <v>120000</v>
      </c>
      <c r="C143" s="26"/>
      <c r="D143" s="33"/>
      <c r="E143" s="42"/>
      <c r="F143" s="24"/>
      <c r="G143" s="7"/>
      <c r="H143" s="7"/>
      <c r="I143" s="36">
        <f>I144+I145</f>
        <v>4950</v>
      </c>
      <c r="J143" s="36">
        <f>J144+J145+J146+J147</f>
        <v>1970</v>
      </c>
      <c r="K143" s="36">
        <f>K144+K145+K146+K147</f>
        <v>0</v>
      </c>
      <c r="L143" s="36">
        <f>L144+L145</f>
        <v>0</v>
      </c>
      <c r="M143" s="36">
        <f t="shared" ref="M143:U143" si="34">M144+M145+M146+M147</f>
        <v>0</v>
      </c>
      <c r="N143" s="36">
        <f t="shared" si="34"/>
        <v>505</v>
      </c>
      <c r="O143" s="36">
        <f t="shared" si="34"/>
        <v>200</v>
      </c>
      <c r="P143" s="36">
        <f t="shared" si="34"/>
        <v>0</v>
      </c>
      <c r="Q143" s="36">
        <f t="shared" si="34"/>
        <v>0</v>
      </c>
      <c r="R143" s="36">
        <f t="shared" si="34"/>
        <v>0</v>
      </c>
      <c r="S143" s="36">
        <f t="shared" si="34"/>
        <v>1450</v>
      </c>
      <c r="T143" s="36">
        <f t="shared" si="34"/>
        <v>0</v>
      </c>
      <c r="U143" s="36">
        <f t="shared" si="34"/>
        <v>9075</v>
      </c>
    </row>
    <row r="144" spans="1:21" x14ac:dyDescent="0.3">
      <c r="A144" s="4" t="s">
        <v>114</v>
      </c>
      <c r="B144" s="9"/>
      <c r="C144" s="26"/>
      <c r="D144" s="33"/>
      <c r="E144" s="42"/>
      <c r="F144" s="24"/>
      <c r="G144" s="7"/>
      <c r="H144" s="7"/>
      <c r="I144" s="7">
        <v>4950</v>
      </c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24">
        <f>SUM(I144:R144)</f>
        <v>4950</v>
      </c>
    </row>
    <row r="145" spans="1:22" x14ac:dyDescent="0.3">
      <c r="A145" s="4" t="s">
        <v>113</v>
      </c>
      <c r="B145" s="9"/>
      <c r="C145" s="26"/>
      <c r="D145" s="33"/>
      <c r="E145" s="42"/>
      <c r="F145" s="24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24">
        <f>SUM(I145:Q145)</f>
        <v>0</v>
      </c>
    </row>
    <row r="146" spans="1:22" x14ac:dyDescent="0.3">
      <c r="A146" s="4" t="s">
        <v>138</v>
      </c>
      <c r="B146" s="9"/>
      <c r="C146" s="26"/>
      <c r="D146" s="33"/>
      <c r="E146" s="42"/>
      <c r="F146" s="24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24">
        <f>SUM(I146:T146)</f>
        <v>0</v>
      </c>
    </row>
    <row r="147" spans="1:22" x14ac:dyDescent="0.3">
      <c r="A147" s="4" t="s">
        <v>139</v>
      </c>
      <c r="B147" s="9"/>
      <c r="C147" s="26"/>
      <c r="D147" s="33"/>
      <c r="E147" s="42"/>
      <c r="F147" s="24"/>
      <c r="G147" s="7"/>
      <c r="H147" s="7"/>
      <c r="I147" s="7"/>
      <c r="J147" s="7">
        <v>1970</v>
      </c>
      <c r="K147" s="7"/>
      <c r="L147" s="7"/>
      <c r="M147" s="7"/>
      <c r="N147" s="7">
        <v>505</v>
      </c>
      <c r="O147" s="7">
        <v>200</v>
      </c>
      <c r="P147" s="7"/>
      <c r="Q147" s="7"/>
      <c r="R147" s="7"/>
      <c r="S147" s="7">
        <v>1450</v>
      </c>
      <c r="T147" s="7"/>
      <c r="U147" s="24">
        <f>SUM(I147:S147)</f>
        <v>4125</v>
      </c>
    </row>
    <row r="148" spans="1:22" x14ac:dyDescent="0.3">
      <c r="A148" s="4" t="s">
        <v>93</v>
      </c>
      <c r="B148" s="9">
        <v>150000</v>
      </c>
      <c r="C148" s="26"/>
      <c r="D148" s="33"/>
      <c r="E148" s="42"/>
      <c r="F148" s="24"/>
      <c r="G148" s="7"/>
      <c r="H148" s="7"/>
      <c r="I148" s="36">
        <v>150000</v>
      </c>
      <c r="J148" s="36"/>
      <c r="K148" s="36"/>
      <c r="L148" s="36"/>
      <c r="M148" s="36"/>
      <c r="N148" s="36"/>
      <c r="O148" s="36"/>
      <c r="P148" s="36"/>
      <c r="Q148" s="7"/>
      <c r="R148" s="7"/>
      <c r="S148" s="7"/>
      <c r="T148" s="7"/>
      <c r="U148" s="10">
        <f>SUM(I148:Q148)</f>
        <v>150000</v>
      </c>
    </row>
    <row r="149" spans="1:22" s="20" customFormat="1" x14ac:dyDescent="0.3">
      <c r="A149" s="21" t="s">
        <v>14</v>
      </c>
      <c r="B149" s="22">
        <v>3581300</v>
      </c>
      <c r="C149" s="10">
        <v>2383750</v>
      </c>
      <c r="D149" s="10">
        <f>B149-C149</f>
        <v>1197550</v>
      </c>
      <c r="E149" s="10"/>
      <c r="F149" s="10">
        <v>802500</v>
      </c>
      <c r="G149" s="18"/>
      <c r="H149" s="18"/>
      <c r="I149" s="18">
        <v>376250</v>
      </c>
      <c r="J149" s="18">
        <v>375000</v>
      </c>
      <c r="K149" s="18"/>
      <c r="L149" s="18">
        <v>742500</v>
      </c>
      <c r="M149" s="18"/>
      <c r="N149" s="18"/>
      <c r="O149" s="18">
        <v>1004700</v>
      </c>
      <c r="P149" s="18"/>
      <c r="Q149" s="18"/>
      <c r="R149" s="18">
        <v>1026800</v>
      </c>
      <c r="S149" s="18"/>
      <c r="T149" s="18"/>
      <c r="U149" s="47">
        <f>SUM(I149:R149)</f>
        <v>3525250</v>
      </c>
    </row>
    <row r="150" spans="1:22" s="20" customFormat="1" x14ac:dyDescent="0.3">
      <c r="A150" s="19" t="s">
        <v>12</v>
      </c>
      <c r="B150" s="18">
        <v>3002300</v>
      </c>
      <c r="C150" s="10">
        <f>C151+C152+C153+C154+C155</f>
        <v>881786</v>
      </c>
      <c r="D150" s="10">
        <f>B150-C150</f>
        <v>2120514</v>
      </c>
      <c r="E150" s="10"/>
      <c r="F150" s="10">
        <f>F151+F152+F153+F154+F155</f>
        <v>203017</v>
      </c>
      <c r="G150" s="18">
        <f>G151+G152+G153+G154+G155</f>
        <v>101656</v>
      </c>
      <c r="H150" s="18">
        <f>H151+H152+H153+H154+H155</f>
        <v>0</v>
      </c>
      <c r="I150" s="18"/>
      <c r="J150" s="18"/>
      <c r="K150" s="18">
        <f>K156</f>
        <v>17537</v>
      </c>
      <c r="L150" s="18">
        <f>L156</f>
        <v>221843</v>
      </c>
      <c r="M150" s="18">
        <f t="shared" ref="M150:U150" si="35">M156</f>
        <v>0</v>
      </c>
      <c r="N150" s="18">
        <f t="shared" si="35"/>
        <v>115171</v>
      </c>
      <c r="O150" s="18">
        <f t="shared" si="35"/>
        <v>80775</v>
      </c>
      <c r="P150" s="18">
        <f t="shared" si="35"/>
        <v>0</v>
      </c>
      <c r="Q150" s="18">
        <f t="shared" si="35"/>
        <v>0</v>
      </c>
      <c r="R150" s="18">
        <f t="shared" si="35"/>
        <v>0</v>
      </c>
      <c r="S150" s="18">
        <f t="shared" si="35"/>
        <v>0</v>
      </c>
      <c r="T150" s="18">
        <f t="shared" si="35"/>
        <v>52785</v>
      </c>
      <c r="U150" s="18">
        <f t="shared" si="35"/>
        <v>488111</v>
      </c>
    </row>
    <row r="151" spans="1:22" s="20" customFormat="1" hidden="1" x14ac:dyDescent="0.3">
      <c r="A151" s="19" t="s">
        <v>30</v>
      </c>
      <c r="B151" s="18"/>
      <c r="C151" s="31">
        <v>188200</v>
      </c>
      <c r="D151" s="33"/>
      <c r="E151" s="33"/>
      <c r="F151" s="10"/>
      <c r="G151" s="18"/>
      <c r="H151" s="18"/>
      <c r="I151" s="7">
        <v>188200</v>
      </c>
      <c r="J151" s="7">
        <v>188200</v>
      </c>
      <c r="K151" s="7">
        <v>188200</v>
      </c>
      <c r="L151" s="7">
        <v>188200</v>
      </c>
      <c r="M151" s="7">
        <v>188200</v>
      </c>
      <c r="N151" s="7">
        <v>188200</v>
      </c>
      <c r="O151" s="7">
        <v>188200</v>
      </c>
      <c r="P151" s="7">
        <v>188200</v>
      </c>
      <c r="Q151" s="18"/>
      <c r="R151" s="18"/>
      <c r="S151" s="18"/>
      <c r="T151" s="18"/>
      <c r="U151" s="19"/>
    </row>
    <row r="152" spans="1:22" s="20" customFormat="1" hidden="1" x14ac:dyDescent="0.3">
      <c r="A152" s="41" t="s">
        <v>32</v>
      </c>
      <c r="B152" s="18"/>
      <c r="C152" s="31">
        <v>36204</v>
      </c>
      <c r="D152" s="33"/>
      <c r="E152" s="33"/>
      <c r="F152" s="10"/>
      <c r="G152" s="18"/>
      <c r="H152" s="18"/>
      <c r="I152" s="7">
        <v>36204</v>
      </c>
      <c r="J152" s="7">
        <v>36204</v>
      </c>
      <c r="K152" s="7">
        <v>36204</v>
      </c>
      <c r="L152" s="7">
        <v>36204</v>
      </c>
      <c r="M152" s="7">
        <v>36204</v>
      </c>
      <c r="N152" s="7">
        <v>36204</v>
      </c>
      <c r="O152" s="7">
        <v>36204</v>
      </c>
      <c r="P152" s="7">
        <v>36204</v>
      </c>
      <c r="Q152" s="18"/>
      <c r="R152" s="18"/>
      <c r="S152" s="18"/>
      <c r="T152" s="18"/>
      <c r="U152" s="19"/>
    </row>
    <row r="153" spans="1:22" hidden="1" x14ac:dyDescent="0.3">
      <c r="A153" s="2" t="s">
        <v>31</v>
      </c>
      <c r="B153" s="15"/>
      <c r="C153" s="31">
        <v>15181</v>
      </c>
      <c r="D153" s="33"/>
      <c r="E153" s="33"/>
      <c r="F153" s="7">
        <v>3017</v>
      </c>
      <c r="G153" s="7"/>
      <c r="H153" s="7"/>
      <c r="I153" s="7">
        <v>18198</v>
      </c>
      <c r="J153" s="7">
        <v>18198</v>
      </c>
      <c r="K153" s="7">
        <v>18198</v>
      </c>
      <c r="L153" s="7">
        <v>18198</v>
      </c>
      <c r="M153" s="7">
        <v>18198</v>
      </c>
      <c r="N153" s="7">
        <v>18198</v>
      </c>
      <c r="O153" s="7">
        <v>18198</v>
      </c>
      <c r="P153" s="7">
        <v>18198</v>
      </c>
      <c r="Q153" s="7"/>
      <c r="R153" s="7"/>
      <c r="S153" s="7"/>
      <c r="T153" s="7"/>
      <c r="U153" s="2"/>
    </row>
    <row r="154" spans="1:22" hidden="1" x14ac:dyDescent="0.3">
      <c r="A154" s="2" t="s">
        <v>28</v>
      </c>
      <c r="B154" s="15"/>
      <c r="C154" s="31">
        <v>492201</v>
      </c>
      <c r="D154" s="33"/>
      <c r="E154" s="42"/>
      <c r="F154" s="7">
        <v>200000</v>
      </c>
      <c r="G154" s="7">
        <v>101656</v>
      </c>
      <c r="H154" s="7"/>
      <c r="I154" s="7">
        <v>793857</v>
      </c>
      <c r="J154" s="7">
        <v>793857</v>
      </c>
      <c r="K154" s="7">
        <v>793857</v>
      </c>
      <c r="L154" s="7">
        <v>793857</v>
      </c>
      <c r="M154" s="7">
        <v>793857</v>
      </c>
      <c r="N154" s="7">
        <v>793857</v>
      </c>
      <c r="O154" s="7">
        <v>793857</v>
      </c>
      <c r="P154" s="7">
        <v>793857</v>
      </c>
      <c r="Q154" s="7"/>
      <c r="R154" s="7"/>
      <c r="S154" s="7"/>
      <c r="T154" s="7"/>
      <c r="U154" s="2"/>
    </row>
    <row r="155" spans="1:22" hidden="1" x14ac:dyDescent="0.3">
      <c r="A155" s="2" t="s">
        <v>29</v>
      </c>
      <c r="B155" s="15"/>
      <c r="C155" s="31">
        <v>150000</v>
      </c>
      <c r="D155" s="33"/>
      <c r="E155" s="33"/>
      <c r="F155" s="7"/>
      <c r="G155" s="7"/>
      <c r="H155" s="7"/>
      <c r="I155" s="7">
        <v>150000</v>
      </c>
      <c r="J155" s="7">
        <v>150000</v>
      </c>
      <c r="K155" s="7">
        <v>150000</v>
      </c>
      <c r="L155" s="7">
        <v>150000</v>
      </c>
      <c r="M155" s="7">
        <v>150000</v>
      </c>
      <c r="N155" s="7">
        <v>150000</v>
      </c>
      <c r="O155" s="7">
        <v>150000</v>
      </c>
      <c r="P155" s="7">
        <v>150000</v>
      </c>
      <c r="Q155" s="7"/>
      <c r="R155" s="7"/>
      <c r="S155" s="7"/>
      <c r="T155" s="7"/>
      <c r="U155" s="2"/>
    </row>
    <row r="156" spans="1:22" x14ac:dyDescent="0.3">
      <c r="A156" s="2" t="s">
        <v>163</v>
      </c>
      <c r="B156" s="15"/>
      <c r="C156" s="31"/>
      <c r="D156" s="33"/>
      <c r="E156" s="33"/>
      <c r="F156" s="7"/>
      <c r="G156" s="7"/>
      <c r="H156" s="7"/>
      <c r="I156" s="7"/>
      <c r="J156" s="7"/>
      <c r="K156" s="7">
        <f>K157+K159+K161</f>
        <v>17537</v>
      </c>
      <c r="L156" s="7">
        <f>L157+L159+L161+L158+L160</f>
        <v>221843</v>
      </c>
      <c r="M156" s="7">
        <f t="shared" ref="M156" si="36">M157+M159+M161+M158+M160</f>
        <v>0</v>
      </c>
      <c r="N156" s="7">
        <f>N157+N159+N161+N158+N160+N162+N163</f>
        <v>115171</v>
      </c>
      <c r="O156" s="7">
        <f t="shared" ref="O156:T156" si="37">O157+O159+O161+O158+O160+O162</f>
        <v>80775</v>
      </c>
      <c r="P156" s="7">
        <f t="shared" si="37"/>
        <v>0</v>
      </c>
      <c r="Q156" s="7">
        <f t="shared" si="37"/>
        <v>0</v>
      </c>
      <c r="R156" s="7">
        <f t="shared" si="37"/>
        <v>0</v>
      </c>
      <c r="S156" s="7">
        <f t="shared" si="37"/>
        <v>0</v>
      </c>
      <c r="T156" s="7">
        <f t="shared" si="37"/>
        <v>52785</v>
      </c>
      <c r="U156" s="7">
        <f>SUM(K156:T156)</f>
        <v>488111</v>
      </c>
      <c r="V156" s="44"/>
    </row>
    <row r="157" spans="1:22" x14ac:dyDescent="0.3">
      <c r="A157" s="2" t="s">
        <v>177</v>
      </c>
      <c r="B157" s="15"/>
      <c r="C157" s="31"/>
      <c r="D157" s="33"/>
      <c r="E157" s="33"/>
      <c r="F157" s="7"/>
      <c r="G157" s="7"/>
      <c r="H157" s="7"/>
      <c r="I157" s="7"/>
      <c r="J157" s="7"/>
      <c r="K157" s="7">
        <v>7500</v>
      </c>
      <c r="L157" s="7">
        <v>192000</v>
      </c>
      <c r="M157" s="7"/>
      <c r="N157" s="7"/>
      <c r="O157" s="7">
        <v>40147</v>
      </c>
      <c r="P157" s="7"/>
      <c r="Q157" s="7"/>
      <c r="R157" s="7"/>
      <c r="S157" s="7"/>
      <c r="T157" s="7"/>
      <c r="U157" s="24">
        <f>SUM(K157:T157)</f>
        <v>239647</v>
      </c>
    </row>
    <row r="158" spans="1:22" x14ac:dyDescent="0.3">
      <c r="A158" s="2" t="s">
        <v>174</v>
      </c>
      <c r="B158" s="15"/>
      <c r="C158" s="31"/>
      <c r="D158" s="33"/>
      <c r="E158" s="33"/>
      <c r="F158" s="7"/>
      <c r="G158" s="7"/>
      <c r="H158" s="7"/>
      <c r="I158" s="7"/>
      <c r="J158" s="7"/>
      <c r="K158" s="7"/>
      <c r="L158" s="7">
        <v>11500</v>
      </c>
      <c r="M158" s="7"/>
      <c r="N158" s="7">
        <v>24394</v>
      </c>
      <c r="O158" s="7">
        <v>24394</v>
      </c>
      <c r="P158" s="7"/>
      <c r="Q158" s="7"/>
      <c r="R158" s="7"/>
      <c r="S158" s="7"/>
      <c r="T158" s="7"/>
      <c r="U158" s="24">
        <f>SUM(K158:T158)</f>
        <v>60288</v>
      </c>
    </row>
    <row r="159" spans="1:22" x14ac:dyDescent="0.3">
      <c r="A159" s="2" t="s">
        <v>178</v>
      </c>
      <c r="B159" s="15"/>
      <c r="C159" s="31"/>
      <c r="D159" s="33"/>
      <c r="E159" s="33"/>
      <c r="F159" s="7"/>
      <c r="G159" s="7"/>
      <c r="H159" s="7"/>
      <c r="I159" s="7"/>
      <c r="J159" s="7"/>
      <c r="K159" s="7">
        <v>1800</v>
      </c>
      <c r="L159" s="7"/>
      <c r="M159" s="7"/>
      <c r="N159" s="7">
        <v>14369</v>
      </c>
      <c r="O159" s="7">
        <v>512</v>
      </c>
      <c r="P159" s="7"/>
      <c r="Q159" s="7"/>
      <c r="R159" s="7"/>
      <c r="S159" s="7"/>
      <c r="T159" s="7"/>
      <c r="U159" s="24">
        <f t="shared" ref="U159:U161" si="38">SUM(K159:T159)</f>
        <v>16681</v>
      </c>
    </row>
    <row r="160" spans="1:22" x14ac:dyDescent="0.3">
      <c r="A160" s="2" t="s">
        <v>166</v>
      </c>
      <c r="B160" s="15"/>
      <c r="C160" s="31"/>
      <c r="D160" s="33"/>
      <c r="E160" s="33"/>
      <c r="F160" s="7"/>
      <c r="G160" s="7"/>
      <c r="H160" s="7"/>
      <c r="I160" s="7"/>
      <c r="J160" s="7"/>
      <c r="K160" s="7"/>
      <c r="L160" s="7">
        <v>18343</v>
      </c>
      <c r="M160" s="7"/>
      <c r="N160" s="7">
        <v>30114</v>
      </c>
      <c r="O160" s="7"/>
      <c r="P160" s="7"/>
      <c r="Q160" s="7"/>
      <c r="R160" s="7"/>
      <c r="S160" s="7"/>
      <c r="T160" s="7"/>
      <c r="U160" s="24">
        <f>SUM(K160:T160)</f>
        <v>48457</v>
      </c>
    </row>
    <row r="161" spans="1:21" x14ac:dyDescent="0.3">
      <c r="A161" s="2" t="s">
        <v>164</v>
      </c>
      <c r="B161" s="15"/>
      <c r="C161" s="31"/>
      <c r="D161" s="33"/>
      <c r="E161" s="33"/>
      <c r="F161" s="7"/>
      <c r="G161" s="7"/>
      <c r="H161" s="7"/>
      <c r="I161" s="7"/>
      <c r="J161" s="7"/>
      <c r="K161" s="7">
        <v>8237</v>
      </c>
      <c r="L161" s="7"/>
      <c r="M161" s="7"/>
      <c r="N161" s="7"/>
      <c r="O161" s="7">
        <v>9975</v>
      </c>
      <c r="P161" s="7"/>
      <c r="Q161" s="7"/>
      <c r="R161" s="7"/>
      <c r="S161" s="7"/>
      <c r="T161" s="7"/>
      <c r="U161" s="24">
        <f t="shared" si="38"/>
        <v>18212</v>
      </c>
    </row>
    <row r="162" spans="1:21" x14ac:dyDescent="0.3">
      <c r="A162" s="2" t="s">
        <v>210</v>
      </c>
      <c r="B162" s="15"/>
      <c r="C162" s="31"/>
      <c r="D162" s="33"/>
      <c r="E162" s="33"/>
      <c r="F162" s="7"/>
      <c r="G162" s="7"/>
      <c r="H162" s="7"/>
      <c r="I162" s="7"/>
      <c r="J162" s="7"/>
      <c r="K162" s="7"/>
      <c r="L162" s="7"/>
      <c r="M162" s="7"/>
      <c r="N162" s="7">
        <v>23734</v>
      </c>
      <c r="O162" s="7">
        <v>5747</v>
      </c>
      <c r="P162" s="7"/>
      <c r="Q162" s="7"/>
      <c r="R162" s="7"/>
      <c r="S162" s="7"/>
      <c r="T162" s="7">
        <v>52785</v>
      </c>
      <c r="U162" s="24">
        <f>SUM(I162:T162)</f>
        <v>82266</v>
      </c>
    </row>
    <row r="163" spans="1:21" x14ac:dyDescent="0.3">
      <c r="A163" s="2" t="s">
        <v>176</v>
      </c>
      <c r="B163" s="15"/>
      <c r="C163" s="31"/>
      <c r="D163" s="33"/>
      <c r="E163" s="33"/>
      <c r="F163" s="7"/>
      <c r="G163" s="7"/>
      <c r="H163" s="7"/>
      <c r="I163" s="7"/>
      <c r="J163" s="7"/>
      <c r="K163" s="7"/>
      <c r="L163" s="7"/>
      <c r="M163" s="7"/>
      <c r="N163" s="7">
        <v>22560</v>
      </c>
      <c r="O163" s="7"/>
      <c r="P163" s="7"/>
      <c r="Q163" s="7"/>
      <c r="R163" s="7"/>
      <c r="S163" s="7"/>
      <c r="T163" s="7"/>
      <c r="U163" s="24">
        <f>SUM(I163:T163)</f>
        <v>22560</v>
      </c>
    </row>
    <row r="164" spans="1:21" s="29" customFormat="1" x14ac:dyDescent="0.3">
      <c r="A164" s="35" t="s">
        <v>27</v>
      </c>
      <c r="B164" s="36"/>
      <c r="C164" s="10">
        <v>3450000</v>
      </c>
      <c r="D164" s="37">
        <f>B164-C164</f>
        <v>-3450000</v>
      </c>
      <c r="E164" s="43">
        <v>200000</v>
      </c>
      <c r="F164" s="36">
        <v>200000</v>
      </c>
      <c r="G164" s="36"/>
      <c r="H164" s="18">
        <v>200000</v>
      </c>
      <c r="I164" s="36"/>
      <c r="J164" s="36"/>
      <c r="K164" s="36">
        <v>700000</v>
      </c>
      <c r="L164" s="36"/>
      <c r="M164" s="36">
        <v>500000</v>
      </c>
      <c r="N164" s="36">
        <v>1300000</v>
      </c>
      <c r="O164" s="36"/>
      <c r="P164" s="36">
        <v>1300000</v>
      </c>
      <c r="Q164" s="36">
        <v>500000</v>
      </c>
      <c r="R164" s="36"/>
      <c r="S164" s="36">
        <v>500000</v>
      </c>
      <c r="T164" s="36">
        <v>500000</v>
      </c>
      <c r="U164" s="10">
        <f>SUM(I164:T164)</f>
        <v>5300000</v>
      </c>
    </row>
    <row r="165" spans="1:21" s="29" customFormat="1" x14ac:dyDescent="0.3">
      <c r="A165" s="35" t="s">
        <v>127</v>
      </c>
      <c r="B165" s="36"/>
      <c r="C165" s="10"/>
      <c r="D165" s="37"/>
      <c r="E165" s="43"/>
      <c r="F165" s="36">
        <v>62868</v>
      </c>
      <c r="G165" s="36"/>
      <c r="H165" s="18">
        <v>2744</v>
      </c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5"/>
    </row>
    <row r="166" spans="1:21" s="13" customFormat="1" ht="18" x14ac:dyDescent="0.35">
      <c r="A166" s="6" t="s">
        <v>1</v>
      </c>
      <c r="B166" s="14">
        <f>B14+B28+B35+B47+B149+B150</f>
        <v>37680000</v>
      </c>
      <c r="C166" s="10">
        <f>C14+C28+C35+C47+C149+C150+C164</f>
        <v>26782428</v>
      </c>
      <c r="D166" s="10">
        <f>D14+D28+D35+D47+D149+D150+D164</f>
        <v>10327572</v>
      </c>
      <c r="E166" s="10">
        <f>E14+E28+E35+E47+E149+E150+E164</f>
        <v>2114794.27</v>
      </c>
      <c r="F166" s="36">
        <f t="shared" ref="F166:T166" si="39">F14+F28+F35+F47+F149+F150+F164+F165</f>
        <v>3463257</v>
      </c>
      <c r="G166" s="36">
        <f t="shared" si="39"/>
        <v>2342254</v>
      </c>
      <c r="H166" s="14">
        <f t="shared" si="39"/>
        <v>3824209.75</v>
      </c>
      <c r="I166" s="52">
        <f t="shared" si="39"/>
        <v>2961610</v>
      </c>
      <c r="J166" s="52">
        <f t="shared" si="39"/>
        <v>2627425</v>
      </c>
      <c r="K166" s="52">
        <f t="shared" si="39"/>
        <v>3066417</v>
      </c>
      <c r="L166" s="52">
        <f t="shared" si="39"/>
        <v>5960163</v>
      </c>
      <c r="M166" s="52">
        <f t="shared" si="39"/>
        <v>2299425.83</v>
      </c>
      <c r="N166" s="52">
        <f t="shared" si="39"/>
        <v>3968317</v>
      </c>
      <c r="O166" s="52">
        <f t="shared" si="39"/>
        <v>2939353.59</v>
      </c>
      <c r="P166" s="52">
        <f t="shared" si="39"/>
        <v>3339342.3</v>
      </c>
      <c r="Q166" s="52">
        <f t="shared" si="39"/>
        <v>2393098</v>
      </c>
      <c r="R166" s="52">
        <f t="shared" si="39"/>
        <v>3310985</v>
      </c>
      <c r="S166" s="52">
        <f t="shared" si="39"/>
        <v>2415130</v>
      </c>
      <c r="T166" s="52">
        <f t="shared" si="39"/>
        <v>4440248</v>
      </c>
      <c r="U166" s="52">
        <f>U14+U28+U35+U47+U149+U150+U164</f>
        <v>39721514.719999999</v>
      </c>
    </row>
    <row r="167" spans="1:21" x14ac:dyDescent="0.3">
      <c r="A167" s="2" t="s">
        <v>115</v>
      </c>
      <c r="B167" s="7"/>
      <c r="C167" s="24">
        <f>C5+C11-C166</f>
        <v>235269</v>
      </c>
      <c r="D167" s="7"/>
      <c r="E167" s="7"/>
      <c r="F167" s="7">
        <f>C167+F11-F166</f>
        <v>76542</v>
      </c>
      <c r="G167" s="7">
        <f>F167+G11-G166</f>
        <v>1035405</v>
      </c>
      <c r="H167" s="7"/>
      <c r="I167" s="36"/>
      <c r="J167" s="36"/>
      <c r="K167" s="36"/>
      <c r="L167" s="36"/>
      <c r="M167" s="36"/>
      <c r="N167" s="36"/>
      <c r="O167" s="36"/>
      <c r="P167" s="36"/>
      <c r="Q167" s="7"/>
      <c r="R167" s="7"/>
      <c r="S167" s="7"/>
      <c r="T167" s="7"/>
      <c r="U167" s="10">
        <f>I5+U11-U166</f>
        <v>767240.28000000119</v>
      </c>
    </row>
    <row r="168" spans="1:21" x14ac:dyDescent="0.3">
      <c r="A168" s="2"/>
      <c r="B168" s="7"/>
      <c r="C168" s="2"/>
      <c r="D168" s="2"/>
      <c r="E168" s="2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2"/>
    </row>
    <row r="169" spans="1:21" x14ac:dyDescent="0.3">
      <c r="U169" t="s">
        <v>211</v>
      </c>
    </row>
    <row r="170" spans="1:21" x14ac:dyDescent="0.3">
      <c r="A170" s="39"/>
      <c r="B170" s="40"/>
      <c r="U170">
        <v>747240</v>
      </c>
    </row>
    <row r="171" spans="1:21" x14ac:dyDescent="0.3">
      <c r="A171" s="38"/>
    </row>
    <row r="191" spans="1:2" x14ac:dyDescent="0.3">
      <c r="A191" s="29"/>
      <c r="B191" s="2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723D8-B759-47E5-848B-3F4A8DA170D1}">
  <dimension ref="A3:U125"/>
  <sheetViews>
    <sheetView zoomScale="75" zoomScaleNormal="75" workbookViewId="0">
      <selection activeCell="D44" sqref="D44"/>
    </sheetView>
  </sheetViews>
  <sheetFormatPr defaultColWidth="9.109375" defaultRowHeight="15.6" x14ac:dyDescent="0.3"/>
  <cols>
    <col min="1" max="1" width="92.109375" style="61" customWidth="1"/>
    <col min="2" max="2" width="22.109375" style="61" customWidth="1"/>
    <col min="3" max="3" width="26.109375" style="61" customWidth="1"/>
    <col min="4" max="4" width="25.6640625" style="61" customWidth="1"/>
    <col min="5" max="5" width="9.109375" style="61"/>
    <col min="6" max="6" width="9.109375" style="62"/>
    <col min="7" max="8" width="9.109375" style="61"/>
    <col min="9" max="11" width="9.109375" style="63"/>
    <col min="12" max="16" width="9.109375" style="61"/>
    <col min="17" max="21" width="9.109375" style="63"/>
    <col min="22" max="16384" width="9.109375" style="61"/>
  </cols>
  <sheetData>
    <row r="3" spans="1:10" ht="25.8" x14ac:dyDescent="0.5">
      <c r="A3" s="5" t="s">
        <v>190</v>
      </c>
      <c r="B3"/>
      <c r="C3"/>
      <c r="D3"/>
      <c r="E3"/>
      <c r="F3" s="44"/>
      <c r="G3"/>
      <c r="H3"/>
      <c r="I3" s="50"/>
      <c r="J3" s="50"/>
    </row>
    <row r="6" spans="1:10" x14ac:dyDescent="0.3">
      <c r="A6" s="23" t="s">
        <v>2</v>
      </c>
      <c r="B6" s="23" t="s">
        <v>151</v>
      </c>
      <c r="C6" s="65" t="s">
        <v>186</v>
      </c>
      <c r="D6" s="65" t="s">
        <v>187</v>
      </c>
    </row>
    <row r="7" spans="1:10" x14ac:dyDescent="0.3">
      <c r="A7" s="64" t="s">
        <v>153</v>
      </c>
      <c r="B7" s="64"/>
      <c r="C7" s="65"/>
      <c r="D7" s="65"/>
    </row>
    <row r="8" spans="1:10" x14ac:dyDescent="0.3">
      <c r="A8" s="65" t="s">
        <v>154</v>
      </c>
      <c r="B8" s="66">
        <v>37680000</v>
      </c>
      <c r="C8" s="76">
        <f>B8/12*9</f>
        <v>28260000</v>
      </c>
      <c r="D8" s="66">
        <v>26796056</v>
      </c>
    </row>
    <row r="9" spans="1:10" x14ac:dyDescent="0.3">
      <c r="A9" s="65" t="s">
        <v>169</v>
      </c>
      <c r="B9" s="66"/>
      <c r="C9" s="76"/>
      <c r="D9" s="66">
        <v>295000</v>
      </c>
    </row>
    <row r="10" spans="1:10" x14ac:dyDescent="0.3">
      <c r="A10" s="65" t="s">
        <v>165</v>
      </c>
      <c r="B10" s="66"/>
      <c r="C10" s="76"/>
      <c r="D10" s="66">
        <v>620123</v>
      </c>
    </row>
    <row r="11" spans="1:10" x14ac:dyDescent="0.3">
      <c r="A11" s="65" t="s">
        <v>170</v>
      </c>
      <c r="B11" s="66"/>
      <c r="C11" s="76"/>
      <c r="D11" s="66">
        <v>2000000</v>
      </c>
    </row>
    <row r="12" spans="1:10" x14ac:dyDescent="0.3">
      <c r="A12" s="65" t="s">
        <v>168</v>
      </c>
      <c r="B12" s="66"/>
      <c r="C12" s="76"/>
      <c r="D12" s="66">
        <v>666536</v>
      </c>
    </row>
    <row r="13" spans="1:10" x14ac:dyDescent="0.3">
      <c r="A13" s="64" t="s">
        <v>0</v>
      </c>
      <c r="B13" s="45">
        <f t="shared" ref="B13" si="0">SUM(B8:B12)</f>
        <v>37680000</v>
      </c>
      <c r="C13" s="45">
        <f t="shared" ref="C13:C65" si="1">B13/12*9</f>
        <v>28260000</v>
      </c>
      <c r="D13" s="52">
        <f>SUM(D8:D12)</f>
        <v>30377715</v>
      </c>
    </row>
    <row r="14" spans="1:10" x14ac:dyDescent="0.3">
      <c r="A14" s="64"/>
      <c r="B14" s="45"/>
      <c r="C14" s="76"/>
      <c r="D14" s="66"/>
    </row>
    <row r="15" spans="1:10" x14ac:dyDescent="0.3">
      <c r="A15" s="23" t="s">
        <v>25</v>
      </c>
      <c r="B15" s="66"/>
      <c r="C15" s="76"/>
      <c r="D15" s="66"/>
    </row>
    <row r="16" spans="1:10" x14ac:dyDescent="0.3">
      <c r="A16" s="64" t="s">
        <v>3</v>
      </c>
      <c r="B16" s="67">
        <f>B17+B22+B25+B26</f>
        <v>2547000</v>
      </c>
      <c r="C16" s="45">
        <f t="shared" si="1"/>
        <v>1910250</v>
      </c>
      <c r="D16" s="52">
        <f>D17+D22+D25+D26</f>
        <v>1483400</v>
      </c>
    </row>
    <row r="17" spans="1:4" x14ac:dyDescent="0.3">
      <c r="A17" s="65" t="s">
        <v>83</v>
      </c>
      <c r="B17" s="66">
        <v>350000</v>
      </c>
      <c r="C17" s="76">
        <f t="shared" si="1"/>
        <v>262500</v>
      </c>
      <c r="D17" s="66">
        <f>D18+D20+D19+D21</f>
        <v>55703</v>
      </c>
    </row>
    <row r="18" spans="1:4" x14ac:dyDescent="0.3">
      <c r="A18" s="65" t="s">
        <v>53</v>
      </c>
      <c r="B18" s="66"/>
      <c r="C18" s="76"/>
      <c r="D18" s="66">
        <v>50033</v>
      </c>
    </row>
    <row r="19" spans="1:4" x14ac:dyDescent="0.3">
      <c r="A19" s="65" t="s">
        <v>62</v>
      </c>
      <c r="B19" s="66"/>
      <c r="C19" s="76"/>
      <c r="D19" s="66"/>
    </row>
    <row r="20" spans="1:4" x14ac:dyDescent="0.3">
      <c r="A20" s="65" t="s">
        <v>95</v>
      </c>
      <c r="B20" s="66"/>
      <c r="C20" s="76"/>
      <c r="D20" s="66">
        <v>1670</v>
      </c>
    </row>
    <row r="21" spans="1:4" x14ac:dyDescent="0.3">
      <c r="A21" s="65" t="s">
        <v>160</v>
      </c>
      <c r="B21" s="66"/>
      <c r="C21" s="76"/>
      <c r="D21" s="66">
        <v>4000</v>
      </c>
    </row>
    <row r="22" spans="1:4" x14ac:dyDescent="0.3">
      <c r="A22" s="65" t="s">
        <v>91</v>
      </c>
      <c r="B22" s="66">
        <v>420000</v>
      </c>
      <c r="C22" s="76">
        <f t="shared" si="1"/>
        <v>315000</v>
      </c>
      <c r="D22" s="66"/>
    </row>
    <row r="23" spans="1:4" x14ac:dyDescent="0.3">
      <c r="A23" s="65" t="s">
        <v>72</v>
      </c>
      <c r="B23" s="66"/>
      <c r="C23" s="76"/>
      <c r="D23" s="66"/>
    </row>
    <row r="24" spans="1:4" x14ac:dyDescent="0.3">
      <c r="A24" s="65" t="s">
        <v>73</v>
      </c>
      <c r="B24" s="66"/>
      <c r="C24" s="76"/>
      <c r="D24" s="66"/>
    </row>
    <row r="25" spans="1:4" x14ac:dyDescent="0.3">
      <c r="A25" s="65" t="s">
        <v>85</v>
      </c>
      <c r="B25" s="66">
        <v>250000</v>
      </c>
      <c r="C25" s="76">
        <f t="shared" si="1"/>
        <v>187500</v>
      </c>
      <c r="D25" s="66"/>
    </row>
    <row r="26" spans="1:4" x14ac:dyDescent="0.3">
      <c r="A26" s="68" t="s">
        <v>84</v>
      </c>
      <c r="B26" s="69">
        <v>1527000</v>
      </c>
      <c r="C26" s="76">
        <v>1527000</v>
      </c>
      <c r="D26" s="66">
        <v>1427697</v>
      </c>
    </row>
    <row r="27" spans="1:4" x14ac:dyDescent="0.3">
      <c r="A27" s="64" t="s">
        <v>4</v>
      </c>
      <c r="B27" s="67">
        <f>B28+B31</f>
        <v>400000</v>
      </c>
      <c r="C27" s="76">
        <f t="shared" si="1"/>
        <v>300000</v>
      </c>
      <c r="D27" s="52">
        <f>D28+D31</f>
        <v>2800</v>
      </c>
    </row>
    <row r="28" spans="1:4" x14ac:dyDescent="0.3">
      <c r="A28" s="70" t="s">
        <v>92</v>
      </c>
      <c r="B28" s="71">
        <v>300000</v>
      </c>
      <c r="C28" s="76">
        <f t="shared" si="1"/>
        <v>225000</v>
      </c>
      <c r="D28" s="66">
        <f>D29+D30</f>
        <v>0</v>
      </c>
    </row>
    <row r="29" spans="1:4" x14ac:dyDescent="0.3">
      <c r="A29" s="70" t="s">
        <v>126</v>
      </c>
      <c r="B29" s="71"/>
      <c r="C29" s="76"/>
      <c r="D29" s="66"/>
    </row>
    <row r="30" spans="1:4" x14ac:dyDescent="0.3">
      <c r="A30" s="70" t="s">
        <v>119</v>
      </c>
      <c r="B30" s="71"/>
      <c r="C30" s="76"/>
      <c r="D30" s="66"/>
    </row>
    <row r="31" spans="1:4" x14ac:dyDescent="0.3">
      <c r="A31" s="65" t="s">
        <v>6</v>
      </c>
      <c r="B31" s="66">
        <v>100000</v>
      </c>
      <c r="C31" s="76">
        <f t="shared" si="1"/>
        <v>75000</v>
      </c>
      <c r="D31" s="66">
        <v>2800</v>
      </c>
    </row>
    <row r="32" spans="1:4" x14ac:dyDescent="0.3">
      <c r="A32" s="64" t="s">
        <v>5</v>
      </c>
      <c r="B32" s="67">
        <f t="shared" ref="B32" si="2">B34</f>
        <v>1400000</v>
      </c>
      <c r="C32" s="45">
        <f t="shared" si="1"/>
        <v>1050000</v>
      </c>
      <c r="D32" s="52">
        <f>D34</f>
        <v>417713</v>
      </c>
    </row>
    <row r="33" spans="1:4" x14ac:dyDescent="0.3">
      <c r="A33" s="72" t="s">
        <v>184</v>
      </c>
      <c r="B33" s="71"/>
      <c r="C33" s="76"/>
      <c r="D33" s="66"/>
    </row>
    <row r="34" spans="1:4" x14ac:dyDescent="0.3">
      <c r="A34" s="73" t="s">
        <v>7</v>
      </c>
      <c r="B34" s="69">
        <v>1400000</v>
      </c>
      <c r="C34" s="76">
        <f t="shared" si="1"/>
        <v>1050000</v>
      </c>
      <c r="D34" s="66">
        <f>D35+D36+D37+D38+D39+D40</f>
        <v>417713</v>
      </c>
    </row>
    <row r="35" spans="1:4" x14ac:dyDescent="0.3">
      <c r="A35" s="73" t="s">
        <v>107</v>
      </c>
      <c r="B35" s="69"/>
      <c r="C35" s="76"/>
      <c r="D35" s="66"/>
    </row>
    <row r="36" spans="1:4" x14ac:dyDescent="0.3">
      <c r="A36" s="73" t="s">
        <v>121</v>
      </c>
      <c r="B36" s="69"/>
      <c r="C36" s="76"/>
      <c r="D36" s="66">
        <v>16452</v>
      </c>
    </row>
    <row r="37" spans="1:4" x14ac:dyDescent="0.3">
      <c r="A37" s="73" t="s">
        <v>119</v>
      </c>
      <c r="B37" s="69"/>
      <c r="C37" s="76"/>
      <c r="D37" s="66">
        <v>10780</v>
      </c>
    </row>
    <row r="38" spans="1:4" x14ac:dyDescent="0.3">
      <c r="A38" s="73" t="s">
        <v>69</v>
      </c>
      <c r="B38" s="69"/>
      <c r="C38" s="76"/>
      <c r="D38" s="66">
        <v>343434</v>
      </c>
    </row>
    <row r="39" spans="1:4" x14ac:dyDescent="0.3">
      <c r="A39" s="73" t="s">
        <v>183</v>
      </c>
      <c r="B39" s="69"/>
      <c r="C39" s="76"/>
      <c r="D39" s="66">
        <v>14142</v>
      </c>
    </row>
    <row r="40" spans="1:4" x14ac:dyDescent="0.3">
      <c r="A40" s="73" t="s">
        <v>134</v>
      </c>
      <c r="B40" s="69"/>
      <c r="C40" s="76"/>
      <c r="D40" s="66">
        <v>32905</v>
      </c>
    </row>
    <row r="41" spans="1:4" x14ac:dyDescent="0.3">
      <c r="A41" s="64" t="s">
        <v>8</v>
      </c>
      <c r="B41" s="67">
        <f>B42+B44+B47+B51+B57+B60+B61+B65+B67+B70+B71+B75+B77+B80+B81+B85+B89+B92+B98+B99+B103+B105+B110</f>
        <v>26749400</v>
      </c>
      <c r="C41" s="45">
        <f t="shared" si="1"/>
        <v>20062050</v>
      </c>
      <c r="D41" s="52">
        <f>D42+D44+D47+D51+D57+D60+D61+D65+D67+D70+D71+D75+D77+D80+D81+D85+D89+D92+D98+D99+D103+D105+D110</f>
        <v>20290636</v>
      </c>
    </row>
    <row r="42" spans="1:4" x14ac:dyDescent="0.3">
      <c r="A42" s="65" t="s">
        <v>38</v>
      </c>
      <c r="B42" s="66">
        <v>380000</v>
      </c>
      <c r="C42" s="76">
        <f t="shared" si="1"/>
        <v>285000</v>
      </c>
      <c r="D42" s="66"/>
    </row>
    <row r="43" spans="1:4" x14ac:dyDescent="0.3">
      <c r="A43" s="70" t="s">
        <v>37</v>
      </c>
      <c r="B43" s="71"/>
      <c r="C43" s="77"/>
      <c r="D43" s="71"/>
    </row>
    <row r="44" spans="1:4" x14ac:dyDescent="0.3">
      <c r="A44" s="73" t="s">
        <v>36</v>
      </c>
      <c r="B44" s="69">
        <v>200000</v>
      </c>
      <c r="C44" s="78">
        <f t="shared" si="1"/>
        <v>150000</v>
      </c>
      <c r="D44" s="69">
        <f>D45+D46</f>
        <v>57900</v>
      </c>
    </row>
    <row r="45" spans="1:4" x14ac:dyDescent="0.3">
      <c r="A45" s="73" t="s">
        <v>129</v>
      </c>
      <c r="B45" s="69"/>
      <c r="C45" s="76"/>
      <c r="D45" s="66">
        <v>57900</v>
      </c>
    </row>
    <row r="46" spans="1:4" x14ac:dyDescent="0.3">
      <c r="A46" s="73" t="s">
        <v>132</v>
      </c>
      <c r="B46" s="69"/>
      <c r="C46" s="76"/>
      <c r="D46" s="66"/>
    </row>
    <row r="47" spans="1:4" x14ac:dyDescent="0.3">
      <c r="A47" s="65" t="s">
        <v>88</v>
      </c>
      <c r="B47" s="66">
        <v>200000</v>
      </c>
      <c r="C47" s="76">
        <f t="shared" si="1"/>
        <v>150000</v>
      </c>
      <c r="D47" s="66">
        <f>D48+D49+D50</f>
        <v>250000</v>
      </c>
    </row>
    <row r="48" spans="1:4" x14ac:dyDescent="0.3">
      <c r="A48" s="65" t="s">
        <v>188</v>
      </c>
      <c r="B48" s="66"/>
      <c r="C48" s="76"/>
      <c r="D48" s="66">
        <v>250000</v>
      </c>
    </row>
    <row r="49" spans="1:4" x14ac:dyDescent="0.3">
      <c r="A49" s="65" t="s">
        <v>97</v>
      </c>
      <c r="B49" s="66"/>
      <c r="C49" s="76"/>
      <c r="D49" s="66"/>
    </row>
    <row r="50" spans="1:4" x14ac:dyDescent="0.3">
      <c r="A50" s="65" t="s">
        <v>118</v>
      </c>
      <c r="B50" s="66"/>
      <c r="C50" s="76"/>
      <c r="D50" s="66"/>
    </row>
    <row r="51" spans="1:4" x14ac:dyDescent="0.3">
      <c r="A51" s="65" t="s">
        <v>9</v>
      </c>
      <c r="B51" s="66">
        <v>200000</v>
      </c>
      <c r="C51" s="76">
        <f t="shared" si="1"/>
        <v>150000</v>
      </c>
      <c r="D51" s="66">
        <f>D52+D53+D54+D55+D56</f>
        <v>279545</v>
      </c>
    </row>
    <row r="52" spans="1:4" x14ac:dyDescent="0.3">
      <c r="A52" s="65" t="s">
        <v>108</v>
      </c>
      <c r="B52" s="66"/>
      <c r="C52" s="76"/>
      <c r="D52" s="66">
        <v>10140</v>
      </c>
    </row>
    <row r="53" spans="1:4" x14ac:dyDescent="0.3">
      <c r="A53" s="65" t="s">
        <v>172</v>
      </c>
      <c r="B53" s="66"/>
      <c r="C53" s="76"/>
      <c r="D53" s="66">
        <v>8700</v>
      </c>
    </row>
    <row r="54" spans="1:4" x14ac:dyDescent="0.3">
      <c r="A54" s="65" t="s">
        <v>156</v>
      </c>
      <c r="B54" s="66"/>
      <c r="C54" s="76"/>
      <c r="D54" s="66">
        <v>73900</v>
      </c>
    </row>
    <row r="55" spans="1:4" x14ac:dyDescent="0.3">
      <c r="A55" s="65" t="s">
        <v>179</v>
      </c>
      <c r="B55" s="66"/>
      <c r="C55" s="76"/>
      <c r="D55" s="66">
        <v>170000</v>
      </c>
    </row>
    <row r="56" spans="1:4" x14ac:dyDescent="0.3">
      <c r="A56" s="65" t="s">
        <v>180</v>
      </c>
      <c r="B56" s="66"/>
      <c r="C56" s="76"/>
      <c r="D56" s="66">
        <v>16805</v>
      </c>
    </row>
    <row r="57" spans="1:4" x14ac:dyDescent="0.3">
      <c r="A57" s="65" t="s">
        <v>10</v>
      </c>
      <c r="B57" s="66">
        <v>120000</v>
      </c>
      <c r="C57" s="76">
        <f t="shared" si="1"/>
        <v>90000</v>
      </c>
      <c r="D57" s="66"/>
    </row>
    <row r="58" spans="1:4" x14ac:dyDescent="0.3">
      <c r="A58" s="65" t="s">
        <v>75</v>
      </c>
      <c r="B58" s="66"/>
      <c r="C58" s="76"/>
      <c r="D58" s="66"/>
    </row>
    <row r="59" spans="1:4" x14ac:dyDescent="0.3">
      <c r="A59" s="65" t="s">
        <v>76</v>
      </c>
      <c r="B59" s="66"/>
      <c r="C59" s="76"/>
      <c r="D59" s="66"/>
    </row>
    <row r="60" spans="1:4" x14ac:dyDescent="0.3">
      <c r="A60" s="65" t="s">
        <v>13</v>
      </c>
      <c r="B60" s="66">
        <v>130000</v>
      </c>
      <c r="C60" s="76">
        <f t="shared" si="1"/>
        <v>97500</v>
      </c>
      <c r="D60" s="66"/>
    </row>
    <row r="61" spans="1:4" x14ac:dyDescent="0.3">
      <c r="A61" s="65" t="s">
        <v>11</v>
      </c>
      <c r="B61" s="66">
        <v>600000</v>
      </c>
      <c r="C61" s="76">
        <f t="shared" si="1"/>
        <v>450000</v>
      </c>
      <c r="D61" s="66">
        <f>D62+D63+D64</f>
        <v>42382</v>
      </c>
    </row>
    <row r="62" spans="1:4" x14ac:dyDescent="0.3">
      <c r="A62" s="65" t="s">
        <v>122</v>
      </c>
      <c r="B62" s="66"/>
      <c r="C62" s="76"/>
      <c r="D62" s="66">
        <v>3600</v>
      </c>
    </row>
    <row r="63" spans="1:4" x14ac:dyDescent="0.3">
      <c r="A63" s="65" t="s">
        <v>181</v>
      </c>
      <c r="B63" s="66"/>
      <c r="C63" s="76"/>
      <c r="D63" s="66">
        <v>26160</v>
      </c>
    </row>
    <row r="64" spans="1:4" x14ac:dyDescent="0.3">
      <c r="A64" s="65" t="s">
        <v>123</v>
      </c>
      <c r="B64" s="66"/>
      <c r="C64" s="76"/>
      <c r="D64" s="66">
        <v>12622</v>
      </c>
    </row>
    <row r="65" spans="1:4" x14ac:dyDescent="0.3">
      <c r="A65" s="65" t="s">
        <v>157</v>
      </c>
      <c r="B65" s="66">
        <v>12036000</v>
      </c>
      <c r="C65" s="76">
        <f t="shared" si="1"/>
        <v>9027000</v>
      </c>
      <c r="D65" s="66">
        <v>8784181</v>
      </c>
    </row>
    <row r="66" spans="1:4" x14ac:dyDescent="0.3">
      <c r="A66" s="65" t="s">
        <v>158</v>
      </c>
      <c r="B66" s="66"/>
      <c r="C66" s="76"/>
      <c r="D66" s="66"/>
    </row>
    <row r="67" spans="1:4" x14ac:dyDescent="0.3">
      <c r="A67" s="65" t="s">
        <v>90</v>
      </c>
      <c r="B67" s="66">
        <v>3173400</v>
      </c>
      <c r="C67" s="76">
        <f t="shared" ref="C67:C99" si="3">B67/12*9</f>
        <v>2380050</v>
      </c>
      <c r="D67" s="66">
        <f>D68+D69</f>
        <v>1913570</v>
      </c>
    </row>
    <row r="68" spans="1:4" x14ac:dyDescent="0.3">
      <c r="A68" s="65" t="s">
        <v>109</v>
      </c>
      <c r="B68" s="66"/>
      <c r="C68" s="76"/>
      <c r="D68" s="66">
        <v>292570</v>
      </c>
    </row>
    <row r="69" spans="1:4" x14ac:dyDescent="0.3">
      <c r="A69" s="65" t="s">
        <v>159</v>
      </c>
      <c r="B69" s="66"/>
      <c r="C69" s="76"/>
      <c r="D69" s="66">
        <v>1621000</v>
      </c>
    </row>
    <row r="70" spans="1:4" x14ac:dyDescent="0.3">
      <c r="A70" s="65" t="s">
        <v>15</v>
      </c>
      <c r="B70" s="66">
        <v>4450000</v>
      </c>
      <c r="C70" s="76">
        <f t="shared" si="3"/>
        <v>3337500</v>
      </c>
      <c r="D70" s="66">
        <v>3035597</v>
      </c>
    </row>
    <row r="71" spans="1:4" x14ac:dyDescent="0.3">
      <c r="A71" s="65" t="s">
        <v>16</v>
      </c>
      <c r="B71" s="66">
        <v>350000</v>
      </c>
      <c r="C71" s="76">
        <f t="shared" si="3"/>
        <v>262500</v>
      </c>
      <c r="D71" s="66">
        <f>D72+D73+D74</f>
        <v>2949410</v>
      </c>
    </row>
    <row r="72" spans="1:4" x14ac:dyDescent="0.3">
      <c r="A72" s="65" t="s">
        <v>133</v>
      </c>
      <c r="B72" s="66"/>
      <c r="C72" s="76"/>
      <c r="D72" s="66">
        <v>125850</v>
      </c>
    </row>
    <row r="73" spans="1:4" x14ac:dyDescent="0.3">
      <c r="A73" s="65" t="s">
        <v>130</v>
      </c>
      <c r="B73" s="66"/>
      <c r="C73" s="76"/>
      <c r="D73" s="66">
        <v>22520</v>
      </c>
    </row>
    <row r="74" spans="1:4" x14ac:dyDescent="0.3">
      <c r="A74" s="65" t="s">
        <v>167</v>
      </c>
      <c r="B74" s="66"/>
      <c r="C74" s="76"/>
      <c r="D74" s="66">
        <v>2801040</v>
      </c>
    </row>
    <row r="75" spans="1:4" x14ac:dyDescent="0.3">
      <c r="A75" s="65" t="s">
        <v>17</v>
      </c>
      <c r="B75" s="66">
        <v>70000</v>
      </c>
      <c r="C75" s="76">
        <f t="shared" si="3"/>
        <v>52500</v>
      </c>
      <c r="D75" s="66">
        <f>D76</f>
        <v>15200</v>
      </c>
    </row>
    <row r="76" spans="1:4" x14ac:dyDescent="0.3">
      <c r="A76" s="65" t="s">
        <v>41</v>
      </c>
      <c r="B76" s="66"/>
      <c r="C76" s="76"/>
      <c r="D76" s="66">
        <v>15200</v>
      </c>
    </row>
    <row r="77" spans="1:4" x14ac:dyDescent="0.3">
      <c r="A77" s="65" t="s">
        <v>18</v>
      </c>
      <c r="B77" s="66">
        <v>1070000</v>
      </c>
      <c r="C77" s="76">
        <f t="shared" si="3"/>
        <v>802500</v>
      </c>
      <c r="D77" s="66">
        <f>D78+D79</f>
        <v>771392</v>
      </c>
    </row>
    <row r="78" spans="1:4" x14ac:dyDescent="0.3">
      <c r="A78" s="65" t="s">
        <v>124</v>
      </c>
      <c r="B78" s="66"/>
      <c r="C78" s="76"/>
      <c r="D78" s="66"/>
    </row>
    <row r="79" spans="1:4" x14ac:dyDescent="0.3">
      <c r="A79" s="65" t="s">
        <v>125</v>
      </c>
      <c r="B79" s="66"/>
      <c r="C79" s="76"/>
      <c r="D79" s="66">
        <v>771392</v>
      </c>
    </row>
    <row r="80" spans="1:4" x14ac:dyDescent="0.3">
      <c r="A80" s="65" t="s">
        <v>19</v>
      </c>
      <c r="B80" s="66">
        <v>200000</v>
      </c>
      <c r="C80" s="76">
        <f t="shared" si="3"/>
        <v>150000</v>
      </c>
      <c r="D80" s="66">
        <v>60873</v>
      </c>
    </row>
    <row r="81" spans="1:4" x14ac:dyDescent="0.3">
      <c r="A81" s="65" t="s">
        <v>20</v>
      </c>
      <c r="B81" s="66">
        <v>140000</v>
      </c>
      <c r="C81" s="76">
        <f t="shared" si="3"/>
        <v>105000</v>
      </c>
      <c r="D81" s="66">
        <f>D82+D83+D84</f>
        <v>90520</v>
      </c>
    </row>
    <row r="82" spans="1:4" x14ac:dyDescent="0.3">
      <c r="A82" s="65" t="s">
        <v>112</v>
      </c>
      <c r="B82" s="66"/>
      <c r="C82" s="76"/>
      <c r="D82" s="66">
        <v>11744</v>
      </c>
    </row>
    <row r="83" spans="1:4" x14ac:dyDescent="0.3">
      <c r="A83" s="65" t="s">
        <v>102</v>
      </c>
      <c r="B83" s="66"/>
      <c r="C83" s="76"/>
      <c r="D83" s="66">
        <v>22400</v>
      </c>
    </row>
    <row r="84" spans="1:4" x14ac:dyDescent="0.3">
      <c r="A84" s="65" t="s">
        <v>182</v>
      </c>
      <c r="B84" s="66"/>
      <c r="C84" s="76"/>
      <c r="D84" s="66">
        <v>56376</v>
      </c>
    </row>
    <row r="85" spans="1:4" x14ac:dyDescent="0.3">
      <c r="A85" s="65" t="s">
        <v>21</v>
      </c>
      <c r="B85" s="66">
        <v>860000</v>
      </c>
      <c r="C85" s="76">
        <f t="shared" si="3"/>
        <v>645000</v>
      </c>
      <c r="D85" s="66">
        <f>D86+D87+D88</f>
        <v>457296</v>
      </c>
    </row>
    <row r="86" spans="1:4" x14ac:dyDescent="0.3">
      <c r="A86" s="65" t="s">
        <v>171</v>
      </c>
      <c r="B86" s="66"/>
      <c r="C86" s="76"/>
      <c r="D86" s="66">
        <v>294112</v>
      </c>
    </row>
    <row r="87" spans="1:4" x14ac:dyDescent="0.3">
      <c r="A87" s="65" t="s">
        <v>145</v>
      </c>
      <c r="B87" s="66"/>
      <c r="C87" s="76"/>
      <c r="D87" s="66"/>
    </row>
    <row r="88" spans="1:4" x14ac:dyDescent="0.3">
      <c r="A88" s="65" t="s">
        <v>146</v>
      </c>
      <c r="B88" s="66"/>
      <c r="C88" s="76"/>
      <c r="D88" s="66">
        <v>163184</v>
      </c>
    </row>
    <row r="89" spans="1:4" x14ac:dyDescent="0.3">
      <c r="A89" s="65" t="s">
        <v>22</v>
      </c>
      <c r="B89" s="66">
        <v>530000</v>
      </c>
      <c r="C89" s="76">
        <f t="shared" si="3"/>
        <v>397500</v>
      </c>
      <c r="D89" s="66">
        <f>D90+D91</f>
        <v>206184</v>
      </c>
    </row>
    <row r="90" spans="1:4" x14ac:dyDescent="0.3">
      <c r="A90" s="65" t="s">
        <v>111</v>
      </c>
      <c r="B90" s="66"/>
      <c r="C90" s="76"/>
      <c r="D90" s="66">
        <v>111002</v>
      </c>
    </row>
    <row r="91" spans="1:4" x14ac:dyDescent="0.3">
      <c r="A91" s="65" t="s">
        <v>99</v>
      </c>
      <c r="B91" s="66"/>
      <c r="C91" s="76"/>
      <c r="D91" s="66">
        <v>95182</v>
      </c>
    </row>
    <row r="92" spans="1:4" x14ac:dyDescent="0.3">
      <c r="A92" s="65" t="s">
        <v>23</v>
      </c>
      <c r="B92" s="66">
        <v>900000</v>
      </c>
      <c r="C92" s="76">
        <f t="shared" si="3"/>
        <v>675000</v>
      </c>
      <c r="D92" s="66">
        <f>D93+D94+D95+D96+D97</f>
        <v>885440</v>
      </c>
    </row>
    <row r="93" spans="1:4" x14ac:dyDescent="0.3">
      <c r="A93" s="65" t="s">
        <v>147</v>
      </c>
      <c r="B93" s="66"/>
      <c r="C93" s="76"/>
      <c r="D93" s="66">
        <v>12000</v>
      </c>
    </row>
    <row r="94" spans="1:4" x14ac:dyDescent="0.3">
      <c r="A94" s="65" t="s">
        <v>173</v>
      </c>
      <c r="B94" s="66"/>
      <c r="C94" s="76"/>
      <c r="D94" s="66">
        <v>302340</v>
      </c>
    </row>
    <row r="95" spans="1:4" x14ac:dyDescent="0.3">
      <c r="A95" s="65" t="s">
        <v>148</v>
      </c>
      <c r="B95" s="66"/>
      <c r="C95" s="76"/>
      <c r="D95" s="66">
        <v>41600</v>
      </c>
    </row>
    <row r="96" spans="1:4" x14ac:dyDescent="0.3">
      <c r="A96" s="65" t="s">
        <v>106</v>
      </c>
      <c r="B96" s="66"/>
      <c r="C96" s="76"/>
      <c r="D96" s="66">
        <v>405000</v>
      </c>
    </row>
    <row r="97" spans="1:4" x14ac:dyDescent="0.3">
      <c r="A97" s="65" t="s">
        <v>155</v>
      </c>
      <c r="B97" s="66"/>
      <c r="C97" s="76"/>
      <c r="D97" s="66">
        <v>124500</v>
      </c>
    </row>
    <row r="98" spans="1:4" x14ac:dyDescent="0.3">
      <c r="A98" s="65" t="s">
        <v>24</v>
      </c>
      <c r="B98" s="66">
        <v>270000</v>
      </c>
      <c r="C98" s="76">
        <f t="shared" si="3"/>
        <v>202500</v>
      </c>
      <c r="D98" s="66">
        <v>22878</v>
      </c>
    </row>
    <row r="99" spans="1:4" x14ac:dyDescent="0.3">
      <c r="A99" s="65" t="s">
        <v>86</v>
      </c>
      <c r="B99" s="66">
        <v>300000</v>
      </c>
      <c r="C99" s="76">
        <f t="shared" si="3"/>
        <v>225000</v>
      </c>
      <c r="D99" s="66">
        <f>D100+D101+D102</f>
        <v>130643</v>
      </c>
    </row>
    <row r="100" spans="1:4" x14ac:dyDescent="0.3">
      <c r="A100" s="73" t="s">
        <v>34</v>
      </c>
      <c r="B100" s="69"/>
      <c r="C100" s="76"/>
      <c r="D100" s="66">
        <v>83662</v>
      </c>
    </row>
    <row r="101" spans="1:4" x14ac:dyDescent="0.3">
      <c r="A101" s="73" t="s">
        <v>189</v>
      </c>
      <c r="B101" s="69"/>
      <c r="C101" s="76"/>
      <c r="D101" s="66">
        <v>24868</v>
      </c>
    </row>
    <row r="102" spans="1:4" x14ac:dyDescent="0.3">
      <c r="A102" s="73" t="s">
        <v>61</v>
      </c>
      <c r="B102" s="69"/>
      <c r="C102" s="76"/>
      <c r="D102" s="66">
        <v>22113</v>
      </c>
    </row>
    <row r="103" spans="1:4" x14ac:dyDescent="0.3">
      <c r="A103" s="73" t="s">
        <v>82</v>
      </c>
      <c r="B103" s="69">
        <v>300000</v>
      </c>
      <c r="C103" s="76">
        <f t="shared" ref="C103:C112" si="4">B103/12*9</f>
        <v>225000</v>
      </c>
      <c r="D103" s="66">
        <f>D104</f>
        <v>180000</v>
      </c>
    </row>
    <row r="104" spans="1:4" x14ac:dyDescent="0.3">
      <c r="A104" s="73" t="s">
        <v>104</v>
      </c>
      <c r="B104" s="69"/>
      <c r="C104" s="76"/>
      <c r="D104" s="66">
        <v>180000</v>
      </c>
    </row>
    <row r="105" spans="1:4" x14ac:dyDescent="0.3">
      <c r="A105" s="73" t="s">
        <v>87</v>
      </c>
      <c r="B105" s="69">
        <v>120000</v>
      </c>
      <c r="C105" s="76">
        <f t="shared" si="4"/>
        <v>90000</v>
      </c>
      <c r="D105" s="66">
        <f>D106+D107+D108+D109</f>
        <v>7625</v>
      </c>
    </row>
    <row r="106" spans="1:4" x14ac:dyDescent="0.3">
      <c r="A106" s="73" t="s">
        <v>114</v>
      </c>
      <c r="B106" s="69"/>
      <c r="C106" s="76"/>
      <c r="D106" s="66">
        <v>4950</v>
      </c>
    </row>
    <row r="107" spans="1:4" x14ac:dyDescent="0.3">
      <c r="A107" s="73" t="s">
        <v>113</v>
      </c>
      <c r="B107" s="69"/>
      <c r="C107" s="76"/>
      <c r="D107" s="66"/>
    </row>
    <row r="108" spans="1:4" x14ac:dyDescent="0.3">
      <c r="A108" s="73" t="s">
        <v>138</v>
      </c>
      <c r="B108" s="69"/>
      <c r="C108" s="76"/>
      <c r="D108" s="66"/>
    </row>
    <row r="109" spans="1:4" x14ac:dyDescent="0.3">
      <c r="A109" s="73" t="s">
        <v>139</v>
      </c>
      <c r="B109" s="69"/>
      <c r="C109" s="76"/>
      <c r="D109" s="66">
        <v>2675</v>
      </c>
    </row>
    <row r="110" spans="1:4" x14ac:dyDescent="0.3">
      <c r="A110" s="73" t="s">
        <v>93</v>
      </c>
      <c r="B110" s="69">
        <v>150000</v>
      </c>
      <c r="C110" s="76">
        <v>150000</v>
      </c>
      <c r="D110" s="66">
        <v>150000</v>
      </c>
    </row>
    <row r="111" spans="1:4" x14ac:dyDescent="0.3">
      <c r="A111" s="74" t="s">
        <v>14</v>
      </c>
      <c r="B111" s="75">
        <v>3581300</v>
      </c>
      <c r="C111" s="45">
        <f t="shared" si="4"/>
        <v>2685975</v>
      </c>
      <c r="D111" s="52">
        <v>2498450</v>
      </c>
    </row>
    <row r="112" spans="1:4" x14ac:dyDescent="0.3">
      <c r="A112" s="64" t="s">
        <v>12</v>
      </c>
      <c r="B112" s="67">
        <v>3002300</v>
      </c>
      <c r="C112" s="45">
        <f t="shared" si="4"/>
        <v>2251725</v>
      </c>
      <c r="D112" s="52">
        <f>D113</f>
        <v>435326</v>
      </c>
    </row>
    <row r="113" spans="1:4" x14ac:dyDescent="0.3">
      <c r="A113" s="65" t="s">
        <v>163</v>
      </c>
      <c r="B113" s="66"/>
      <c r="C113" s="76"/>
      <c r="D113" s="66">
        <f>D114+D115+D116+D117+D118+D119+D120</f>
        <v>435326</v>
      </c>
    </row>
    <row r="114" spans="1:4" x14ac:dyDescent="0.3">
      <c r="A114" s="65" t="s">
        <v>177</v>
      </c>
      <c r="B114" s="66"/>
      <c r="C114" s="76"/>
      <c r="D114" s="66">
        <v>239647</v>
      </c>
    </row>
    <row r="115" spans="1:4" x14ac:dyDescent="0.3">
      <c r="A115" s="65" t="s">
        <v>174</v>
      </c>
      <c r="B115" s="66"/>
      <c r="C115" s="76"/>
      <c r="D115" s="66">
        <v>60288</v>
      </c>
    </row>
    <row r="116" spans="1:4" x14ac:dyDescent="0.3">
      <c r="A116" s="65" t="s">
        <v>178</v>
      </c>
      <c r="B116" s="66"/>
      <c r="C116" s="76"/>
      <c r="D116" s="66">
        <v>16681</v>
      </c>
    </row>
    <row r="117" spans="1:4" x14ac:dyDescent="0.3">
      <c r="A117" s="65" t="s">
        <v>166</v>
      </c>
      <c r="B117" s="66"/>
      <c r="C117" s="76"/>
      <c r="D117" s="66">
        <v>48457</v>
      </c>
    </row>
    <row r="118" spans="1:4" x14ac:dyDescent="0.3">
      <c r="A118" s="65" t="s">
        <v>164</v>
      </c>
      <c r="B118" s="66"/>
      <c r="C118" s="76"/>
      <c r="D118" s="66">
        <v>18212</v>
      </c>
    </row>
    <row r="119" spans="1:4" x14ac:dyDescent="0.3">
      <c r="A119" s="65" t="s">
        <v>175</v>
      </c>
      <c r="B119" s="66"/>
      <c r="C119" s="76"/>
      <c r="D119" s="66">
        <v>29481</v>
      </c>
    </row>
    <row r="120" spans="1:4" x14ac:dyDescent="0.3">
      <c r="A120" s="65" t="s">
        <v>176</v>
      </c>
      <c r="B120" s="66"/>
      <c r="C120" s="76"/>
      <c r="D120" s="66">
        <v>22560</v>
      </c>
    </row>
    <row r="121" spans="1:4" x14ac:dyDescent="0.3">
      <c r="A121" s="23" t="s">
        <v>27</v>
      </c>
      <c r="B121" s="52"/>
      <c r="C121" s="76"/>
      <c r="D121" s="52">
        <v>4300000</v>
      </c>
    </row>
    <row r="122" spans="1:4" x14ac:dyDescent="0.3">
      <c r="A122" s="23"/>
      <c r="B122" s="52"/>
      <c r="C122" s="76"/>
      <c r="D122" s="66"/>
    </row>
    <row r="123" spans="1:4" x14ac:dyDescent="0.3">
      <c r="A123" s="64" t="s">
        <v>1</v>
      </c>
      <c r="B123" s="52">
        <f>B16+B27+B32+B41+B111+B112</f>
        <v>37680000</v>
      </c>
      <c r="C123" s="52">
        <f>C16+C27+C32+C41+C111+C112</f>
        <v>28260000</v>
      </c>
      <c r="D123" s="52">
        <f>D16+D27+D32+D41+D111+D112+D121</f>
        <v>29428325</v>
      </c>
    </row>
    <row r="124" spans="1:4" x14ac:dyDescent="0.3">
      <c r="A124" s="65" t="s">
        <v>185</v>
      </c>
      <c r="B124" s="66"/>
      <c r="C124" s="76"/>
      <c r="D124" s="66"/>
    </row>
    <row r="125" spans="1:4" x14ac:dyDescent="0.3">
      <c r="A125" s="65"/>
      <c r="B125" s="66"/>
      <c r="C125" s="76"/>
      <c r="D125" s="6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07239-6D10-4EBF-9FB0-824C28DB78D2}">
  <dimension ref="A2:V168"/>
  <sheetViews>
    <sheetView tabSelected="1" topLeftCell="A9" workbookViewId="0">
      <selection activeCell="V41" sqref="V41:V42"/>
    </sheetView>
  </sheetViews>
  <sheetFormatPr defaultColWidth="8.88671875" defaultRowHeight="15.6" x14ac:dyDescent="0.3"/>
  <cols>
    <col min="1" max="1" width="84.109375" style="87" customWidth="1"/>
    <col min="2" max="2" width="15.6640625" style="87" customWidth="1"/>
    <col min="3" max="3" width="17.88671875" style="87" hidden="1" customWidth="1"/>
    <col min="4" max="5" width="17" style="87" hidden="1" customWidth="1"/>
    <col min="6" max="6" width="15" style="112" hidden="1" customWidth="1"/>
    <col min="7" max="7" width="13.6640625" style="87" hidden="1" customWidth="1"/>
    <col min="8" max="8" width="6.33203125" style="87" hidden="1" customWidth="1"/>
    <col min="9" max="9" width="14.33203125" style="113" hidden="1" customWidth="1"/>
    <col min="10" max="10" width="15.44140625" style="113" hidden="1" customWidth="1"/>
    <col min="11" max="11" width="14" style="87" hidden="1" customWidth="1"/>
    <col min="12" max="12" width="14.6640625" style="87" hidden="1" customWidth="1"/>
    <col min="13" max="13" width="14.109375" style="87" hidden="1" customWidth="1"/>
    <col min="14" max="14" width="13.88671875" style="87" hidden="1" customWidth="1"/>
    <col min="15" max="15" width="14.6640625" style="87" hidden="1" customWidth="1"/>
    <col min="16" max="16" width="14.33203125" style="87" hidden="1" customWidth="1"/>
    <col min="17" max="17" width="14.109375" style="113" hidden="1" customWidth="1"/>
    <col min="18" max="20" width="14.33203125" style="113" hidden="1" customWidth="1"/>
    <col min="21" max="21" width="16.21875" style="87" customWidth="1"/>
    <col min="22" max="22" width="14.109375" style="87" customWidth="1"/>
    <col min="23" max="16384" width="8.88671875" style="87"/>
  </cols>
  <sheetData>
    <row r="2" spans="1:22" x14ac:dyDescent="0.3">
      <c r="A2" s="85" t="s">
        <v>212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</row>
    <row r="4" spans="1:22" s="91" customFormat="1" ht="16.95" customHeight="1" x14ac:dyDescent="0.3">
      <c r="A4" s="88" t="s">
        <v>2</v>
      </c>
      <c r="B4" s="88" t="s">
        <v>214</v>
      </c>
      <c r="C4" s="88" t="s">
        <v>26</v>
      </c>
      <c r="D4" s="88"/>
      <c r="E4" s="88" t="s">
        <v>52</v>
      </c>
      <c r="F4" s="89" t="s">
        <v>33</v>
      </c>
      <c r="G4" s="88" t="s">
        <v>59</v>
      </c>
      <c r="H4" s="88" t="s">
        <v>77</v>
      </c>
      <c r="I4" s="90" t="s">
        <v>94</v>
      </c>
      <c r="J4" s="90" t="s">
        <v>116</v>
      </c>
      <c r="K4" s="88" t="s">
        <v>135</v>
      </c>
      <c r="L4" s="88" t="s">
        <v>136</v>
      </c>
      <c r="M4" s="88" t="s">
        <v>137</v>
      </c>
      <c r="N4" s="88" t="s">
        <v>140</v>
      </c>
      <c r="O4" s="88" t="s">
        <v>141</v>
      </c>
      <c r="P4" s="88" t="s">
        <v>143</v>
      </c>
      <c r="Q4" s="90" t="s">
        <v>52</v>
      </c>
      <c r="R4" s="90" t="s">
        <v>33</v>
      </c>
      <c r="S4" s="90" t="s">
        <v>59</v>
      </c>
      <c r="T4" s="90" t="s">
        <v>77</v>
      </c>
      <c r="U4" s="88" t="s">
        <v>213</v>
      </c>
      <c r="V4" s="88" t="s">
        <v>216</v>
      </c>
    </row>
    <row r="5" spans="1:22" s="95" customFormat="1" ht="18.75" customHeight="1" x14ac:dyDescent="0.3">
      <c r="A5" s="92" t="s">
        <v>153</v>
      </c>
      <c r="B5" s="92"/>
      <c r="C5" s="93">
        <v>795584</v>
      </c>
      <c r="D5" s="94"/>
      <c r="E5" s="94"/>
      <c r="F5" s="82"/>
      <c r="G5" s="94"/>
      <c r="H5" s="94"/>
      <c r="I5" s="94">
        <v>1556583</v>
      </c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>
        <v>704238</v>
      </c>
      <c r="V5" s="92"/>
    </row>
    <row r="6" spans="1:22" ht="18.75" customHeight="1" x14ac:dyDescent="0.3">
      <c r="A6" s="83" t="s">
        <v>154</v>
      </c>
      <c r="B6" s="84">
        <v>37680000</v>
      </c>
      <c r="C6" s="80">
        <v>26222113</v>
      </c>
      <c r="D6" s="80">
        <f>B6-C6</f>
        <v>11457887</v>
      </c>
      <c r="E6" s="80">
        <v>3105168</v>
      </c>
      <c r="F6" s="80">
        <v>3205902</v>
      </c>
      <c r="G6" s="84">
        <v>3272000</v>
      </c>
      <c r="H6" s="84">
        <v>3028750</v>
      </c>
      <c r="I6" s="84">
        <v>2293000</v>
      </c>
      <c r="J6" s="84">
        <v>3099000</v>
      </c>
      <c r="K6" s="84">
        <v>3229000</v>
      </c>
      <c r="L6" s="84">
        <v>3430000</v>
      </c>
      <c r="M6" s="84">
        <v>1477000</v>
      </c>
      <c r="N6" s="84">
        <v>2746000</v>
      </c>
      <c r="O6" s="84">
        <v>2799000</v>
      </c>
      <c r="P6" s="84">
        <v>3273000</v>
      </c>
      <c r="Q6" s="84">
        <v>3254000</v>
      </c>
      <c r="R6" s="84">
        <v>2834000</v>
      </c>
      <c r="S6" s="84">
        <v>3504624</v>
      </c>
      <c r="T6" s="84">
        <v>3250000</v>
      </c>
      <c r="U6" s="80">
        <v>35956840</v>
      </c>
      <c r="V6" s="80">
        <f>U6-B6</f>
        <v>-1723160</v>
      </c>
    </row>
    <row r="7" spans="1:22" x14ac:dyDescent="0.3">
      <c r="A7" s="83" t="s">
        <v>162</v>
      </c>
      <c r="B7" s="84"/>
      <c r="C7" s="80">
        <v>260000</v>
      </c>
      <c r="D7" s="80"/>
      <c r="E7" s="80">
        <v>55000</v>
      </c>
      <c r="F7" s="80">
        <v>20000</v>
      </c>
      <c r="G7" s="84">
        <v>20000</v>
      </c>
      <c r="H7" s="84">
        <v>20000</v>
      </c>
      <c r="I7" s="84">
        <v>15000</v>
      </c>
      <c r="J7" s="84">
        <v>35000</v>
      </c>
      <c r="K7" s="84">
        <v>30000</v>
      </c>
      <c r="L7" s="84">
        <v>50000</v>
      </c>
      <c r="M7" s="84">
        <v>20000</v>
      </c>
      <c r="N7" s="84">
        <v>20000</v>
      </c>
      <c r="O7" s="84">
        <v>50000</v>
      </c>
      <c r="P7" s="84">
        <v>25000</v>
      </c>
      <c r="Q7" s="84">
        <v>20000</v>
      </c>
      <c r="R7" s="84">
        <v>35000</v>
      </c>
      <c r="S7" s="84">
        <v>60000</v>
      </c>
      <c r="T7" s="84">
        <v>35000</v>
      </c>
      <c r="U7" s="80">
        <v>425000</v>
      </c>
      <c r="V7" s="80">
        <f>U7-B7</f>
        <v>425000</v>
      </c>
    </row>
    <row r="8" spans="1:22" x14ac:dyDescent="0.3">
      <c r="A8" s="83" t="s">
        <v>80</v>
      </c>
      <c r="B8" s="84"/>
      <c r="C8" s="80">
        <v>457680</v>
      </c>
      <c r="D8" s="80"/>
      <c r="E8" s="80">
        <v>54573</v>
      </c>
      <c r="F8" s="80">
        <v>30993</v>
      </c>
      <c r="G8" s="84">
        <v>75393</v>
      </c>
      <c r="H8" s="84">
        <v>67621</v>
      </c>
      <c r="I8" s="84">
        <v>37732</v>
      </c>
      <c r="J8" s="84">
        <v>9775</v>
      </c>
      <c r="K8" s="84">
        <v>128064</v>
      </c>
      <c r="L8" s="84">
        <v>37942</v>
      </c>
      <c r="M8" s="84"/>
      <c r="N8" s="84"/>
      <c r="O8" s="84">
        <v>2278</v>
      </c>
      <c r="P8" s="84"/>
      <c r="Q8" s="84">
        <v>256003</v>
      </c>
      <c r="R8" s="84"/>
      <c r="S8" s="84">
        <v>1392</v>
      </c>
      <c r="T8" s="84">
        <v>16245</v>
      </c>
      <c r="U8" s="80">
        <v>658677</v>
      </c>
      <c r="V8" s="80">
        <f>U8-B8</f>
        <v>658677</v>
      </c>
    </row>
    <row r="9" spans="1:22" ht="18.75" customHeight="1" x14ac:dyDescent="0.3">
      <c r="A9" s="92" t="s">
        <v>215</v>
      </c>
      <c r="B9" s="82">
        <f t="shared" ref="B9:U9" si="0">SUM(B6:B8)</f>
        <v>37680000</v>
      </c>
      <c r="C9" s="82">
        <f t="shared" si="0"/>
        <v>26939793</v>
      </c>
      <c r="D9" s="82">
        <f t="shared" si="0"/>
        <v>11457887</v>
      </c>
      <c r="E9" s="82">
        <f t="shared" si="0"/>
        <v>3214741</v>
      </c>
      <c r="F9" s="82">
        <f t="shared" si="0"/>
        <v>3256895</v>
      </c>
      <c r="G9" s="94">
        <f t="shared" si="0"/>
        <v>3367393</v>
      </c>
      <c r="H9" s="94">
        <f t="shared" si="0"/>
        <v>3116371</v>
      </c>
      <c r="I9" s="94">
        <f t="shared" si="0"/>
        <v>2345732</v>
      </c>
      <c r="J9" s="94">
        <f t="shared" si="0"/>
        <v>3143775</v>
      </c>
      <c r="K9" s="94">
        <f t="shared" si="0"/>
        <v>3387064</v>
      </c>
      <c r="L9" s="94">
        <f t="shared" si="0"/>
        <v>3517942</v>
      </c>
      <c r="M9" s="94">
        <f t="shared" si="0"/>
        <v>1497000</v>
      </c>
      <c r="N9" s="94">
        <f t="shared" si="0"/>
        <v>2766000</v>
      </c>
      <c r="O9" s="94">
        <f t="shared" si="0"/>
        <v>2851278</v>
      </c>
      <c r="P9" s="94">
        <f t="shared" si="0"/>
        <v>3298000</v>
      </c>
      <c r="Q9" s="94">
        <f t="shared" si="0"/>
        <v>3530003</v>
      </c>
      <c r="R9" s="94">
        <f t="shared" si="0"/>
        <v>2869000</v>
      </c>
      <c r="S9" s="94">
        <f t="shared" si="0"/>
        <v>3566016</v>
      </c>
      <c r="T9" s="94">
        <f t="shared" si="0"/>
        <v>3301245</v>
      </c>
      <c r="U9" s="82">
        <f t="shared" si="0"/>
        <v>37040517</v>
      </c>
      <c r="V9" s="80">
        <f>U9-B9</f>
        <v>-639483</v>
      </c>
    </row>
    <row r="10" spans="1:22" x14ac:dyDescent="0.3">
      <c r="A10" s="88" t="s">
        <v>25</v>
      </c>
      <c r="B10" s="84"/>
      <c r="C10" s="83"/>
      <c r="D10" s="83"/>
      <c r="E10" s="83"/>
      <c r="F10" s="80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3"/>
      <c r="V10" s="83"/>
    </row>
    <row r="11" spans="1:22" s="95" customFormat="1" x14ac:dyDescent="0.3">
      <c r="A11" s="92" t="s">
        <v>3</v>
      </c>
      <c r="B11" s="94">
        <f>B12+B18+B22+B23</f>
        <v>2547000</v>
      </c>
      <c r="C11" s="82">
        <f>C12+C18+C23</f>
        <v>1691971</v>
      </c>
      <c r="D11" s="82">
        <f>D12+D18+D22+D23</f>
        <v>855029</v>
      </c>
      <c r="E11" s="82">
        <f>E12+E18+E22+E23</f>
        <v>59630</v>
      </c>
      <c r="F11" s="82">
        <f>F12+F18+F22+F23</f>
        <v>20014</v>
      </c>
      <c r="G11" s="94">
        <f>G12+G18+G22+G23</f>
        <v>119420</v>
      </c>
      <c r="H11" s="94">
        <f>H12+H18+H22++H23</f>
        <v>64826</v>
      </c>
      <c r="I11" s="94">
        <f>I12+I18+I22+I23</f>
        <v>490641</v>
      </c>
      <c r="J11" s="94">
        <f>J12+J18+J22+J23</f>
        <v>471676</v>
      </c>
      <c r="K11" s="94">
        <f>K12+K18+K22+K23</f>
        <v>548858</v>
      </c>
      <c r="L11" s="94">
        <f t="shared" ref="L11:T11" si="1">L12+L18+L22+L23</f>
        <v>0</v>
      </c>
      <c r="M11" s="94">
        <f t="shared" si="1"/>
        <v>7889</v>
      </c>
      <c r="N11" s="94">
        <f t="shared" si="1"/>
        <v>13440</v>
      </c>
      <c r="O11" s="94">
        <f t="shared" si="1"/>
        <v>120554</v>
      </c>
      <c r="P11" s="94">
        <f t="shared" si="1"/>
        <v>52107</v>
      </c>
      <c r="Q11" s="94">
        <f t="shared" si="1"/>
        <v>4000</v>
      </c>
      <c r="R11" s="94">
        <f t="shared" si="1"/>
        <v>61065</v>
      </c>
      <c r="S11" s="94">
        <f t="shared" si="1"/>
        <v>65127</v>
      </c>
      <c r="T11" s="94">
        <f t="shared" si="1"/>
        <v>141901</v>
      </c>
      <c r="U11" s="94">
        <f>U12+U18+U22+U23</f>
        <v>2046773</v>
      </c>
      <c r="V11" s="82">
        <f>B11-U11</f>
        <v>500227</v>
      </c>
    </row>
    <row r="12" spans="1:22" x14ac:dyDescent="0.3">
      <c r="A12" s="83" t="s">
        <v>220</v>
      </c>
      <c r="B12" s="84">
        <v>350000</v>
      </c>
      <c r="C12" s="80">
        <v>220219</v>
      </c>
      <c r="D12" s="80">
        <f>B12-C12</f>
        <v>129781</v>
      </c>
      <c r="E12" s="80">
        <f>E13</f>
        <v>20000</v>
      </c>
      <c r="F12" s="80">
        <v>814</v>
      </c>
      <c r="G12" s="84">
        <f>G13+G14+G15</f>
        <v>50220</v>
      </c>
      <c r="H12" s="84">
        <f>H13+H14+H15</f>
        <v>16426</v>
      </c>
      <c r="I12" s="94">
        <f>I16+I17</f>
        <v>984</v>
      </c>
      <c r="J12" s="94">
        <f>J16+J17</f>
        <v>1219</v>
      </c>
      <c r="K12" s="94">
        <f>K16+K17</f>
        <v>40000</v>
      </c>
      <c r="L12" s="94">
        <f t="shared" ref="L12:T12" si="2">L16+L17</f>
        <v>0</v>
      </c>
      <c r="M12" s="94">
        <f t="shared" si="2"/>
        <v>209</v>
      </c>
      <c r="N12" s="94">
        <f t="shared" si="2"/>
        <v>0</v>
      </c>
      <c r="O12" s="94">
        <f t="shared" si="2"/>
        <v>554</v>
      </c>
      <c r="P12" s="94">
        <f t="shared" si="2"/>
        <v>13707</v>
      </c>
      <c r="Q12" s="94">
        <f t="shared" si="2"/>
        <v>4000</v>
      </c>
      <c r="R12" s="94">
        <f t="shared" si="2"/>
        <v>41865</v>
      </c>
      <c r="S12" s="94">
        <f t="shared" si="2"/>
        <v>45927</v>
      </c>
      <c r="T12" s="94">
        <f t="shared" si="2"/>
        <v>10977</v>
      </c>
      <c r="U12" s="80">
        <v>94076</v>
      </c>
      <c r="V12" s="80">
        <f>B12-U12</f>
        <v>255924</v>
      </c>
    </row>
    <row r="13" spans="1:22" hidden="1" x14ac:dyDescent="0.3">
      <c r="A13" s="83" t="s">
        <v>53</v>
      </c>
      <c r="B13" s="84"/>
      <c r="C13" s="80"/>
      <c r="D13" s="80"/>
      <c r="E13" s="80">
        <v>20000</v>
      </c>
      <c r="F13" s="80"/>
      <c r="G13" s="84">
        <v>20000</v>
      </c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0"/>
      <c r="V13" s="83"/>
    </row>
    <row r="14" spans="1:22" hidden="1" x14ac:dyDescent="0.3">
      <c r="A14" s="83" t="s">
        <v>62</v>
      </c>
      <c r="B14" s="84"/>
      <c r="C14" s="80"/>
      <c r="D14" s="80"/>
      <c r="E14" s="80"/>
      <c r="F14" s="80"/>
      <c r="G14" s="84">
        <v>30000</v>
      </c>
      <c r="H14" s="84">
        <v>15000</v>
      </c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0"/>
      <c r="V14" s="83"/>
    </row>
    <row r="15" spans="1:22" hidden="1" x14ac:dyDescent="0.3">
      <c r="A15" s="83" t="s">
        <v>68</v>
      </c>
      <c r="B15" s="84"/>
      <c r="C15" s="80"/>
      <c r="D15" s="80"/>
      <c r="E15" s="80"/>
      <c r="F15" s="80">
        <v>814</v>
      </c>
      <c r="G15" s="84">
        <v>220</v>
      </c>
      <c r="H15" s="84">
        <v>1426</v>
      </c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0"/>
      <c r="V15" s="83"/>
    </row>
    <row r="16" spans="1:22" hidden="1" x14ac:dyDescent="0.3">
      <c r="A16" s="83" t="s">
        <v>53</v>
      </c>
      <c r="B16" s="84"/>
      <c r="C16" s="80"/>
      <c r="D16" s="80"/>
      <c r="E16" s="80"/>
      <c r="F16" s="80"/>
      <c r="G16" s="84"/>
      <c r="H16" s="84"/>
      <c r="I16" s="84">
        <v>300</v>
      </c>
      <c r="J16" s="84">
        <v>800</v>
      </c>
      <c r="K16" s="84">
        <v>40000</v>
      </c>
      <c r="L16" s="84"/>
      <c r="M16" s="84"/>
      <c r="N16" s="84"/>
      <c r="O16" s="84"/>
      <c r="P16" s="84">
        <v>13707</v>
      </c>
      <c r="Q16" s="84">
        <v>4000</v>
      </c>
      <c r="R16" s="84">
        <v>40350</v>
      </c>
      <c r="S16" s="84">
        <v>42228</v>
      </c>
      <c r="T16" s="84">
        <v>10000</v>
      </c>
      <c r="U16" s="80"/>
      <c r="V16" s="83"/>
    </row>
    <row r="17" spans="1:22" hidden="1" x14ac:dyDescent="0.3">
      <c r="A17" s="83" t="s">
        <v>95</v>
      </c>
      <c r="B17" s="84"/>
      <c r="C17" s="80"/>
      <c r="D17" s="80"/>
      <c r="E17" s="80"/>
      <c r="F17" s="80"/>
      <c r="G17" s="84"/>
      <c r="H17" s="84"/>
      <c r="I17" s="84">
        <v>684</v>
      </c>
      <c r="J17" s="84">
        <v>419</v>
      </c>
      <c r="K17" s="84"/>
      <c r="L17" s="84"/>
      <c r="M17" s="84">
        <v>209</v>
      </c>
      <c r="N17" s="84"/>
      <c r="O17" s="84">
        <v>554</v>
      </c>
      <c r="P17" s="84"/>
      <c r="Q17" s="84"/>
      <c r="R17" s="84">
        <v>1515</v>
      </c>
      <c r="S17" s="84">
        <v>3699</v>
      </c>
      <c r="T17" s="84">
        <v>977</v>
      </c>
      <c r="U17" s="80"/>
      <c r="V17" s="83"/>
    </row>
    <row r="18" spans="1:22" x14ac:dyDescent="0.3">
      <c r="A18" s="83" t="s">
        <v>91</v>
      </c>
      <c r="B18" s="84">
        <v>420000</v>
      </c>
      <c r="C18" s="80">
        <v>172800</v>
      </c>
      <c r="D18" s="80">
        <f t="shared" ref="D18:D23" si="3">B18-C18</f>
        <v>247200</v>
      </c>
      <c r="E18" s="80"/>
      <c r="F18" s="80">
        <v>19200</v>
      </c>
      <c r="G18" s="84">
        <v>69200</v>
      </c>
      <c r="H18" s="84">
        <f>H19+H20</f>
        <v>48400</v>
      </c>
      <c r="I18" s="94">
        <f>I21</f>
        <v>19200</v>
      </c>
      <c r="J18" s="94">
        <f>J21</f>
        <v>0</v>
      </c>
      <c r="K18" s="94">
        <f>K21</f>
        <v>38400</v>
      </c>
      <c r="L18" s="94">
        <f t="shared" ref="L18:T18" si="4">L21</f>
        <v>0</v>
      </c>
      <c r="M18" s="94">
        <f t="shared" si="4"/>
        <v>7680</v>
      </c>
      <c r="N18" s="94">
        <f t="shared" si="4"/>
        <v>13440</v>
      </c>
      <c r="O18" s="94">
        <f t="shared" si="4"/>
        <v>0</v>
      </c>
      <c r="P18" s="94">
        <f t="shared" si="4"/>
        <v>38400</v>
      </c>
      <c r="Q18" s="94">
        <f t="shared" si="4"/>
        <v>0</v>
      </c>
      <c r="R18" s="94">
        <f t="shared" si="4"/>
        <v>19200</v>
      </c>
      <c r="S18" s="94">
        <f t="shared" si="4"/>
        <v>19200</v>
      </c>
      <c r="T18" s="94">
        <f t="shared" si="4"/>
        <v>19200</v>
      </c>
      <c r="U18" s="96">
        <v>300000</v>
      </c>
      <c r="V18" s="80">
        <f>B18-U18</f>
        <v>120000</v>
      </c>
    </row>
    <row r="19" spans="1:22" hidden="1" x14ac:dyDescent="0.3">
      <c r="A19" s="83" t="s">
        <v>72</v>
      </c>
      <c r="B19" s="84"/>
      <c r="C19" s="80"/>
      <c r="D19" s="80"/>
      <c r="E19" s="80"/>
      <c r="F19" s="80"/>
      <c r="G19" s="84">
        <v>19200</v>
      </c>
      <c r="H19" s="84">
        <v>38400</v>
      </c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3"/>
      <c r="V19" s="83"/>
    </row>
    <row r="20" spans="1:22" hidden="1" x14ac:dyDescent="0.3">
      <c r="A20" s="83" t="s">
        <v>73</v>
      </c>
      <c r="B20" s="84"/>
      <c r="C20" s="80"/>
      <c r="D20" s="80"/>
      <c r="E20" s="80"/>
      <c r="F20" s="80"/>
      <c r="G20" s="84">
        <v>50000</v>
      </c>
      <c r="H20" s="84">
        <v>10000</v>
      </c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3"/>
      <c r="V20" s="83"/>
    </row>
    <row r="21" spans="1:22" hidden="1" x14ac:dyDescent="0.3">
      <c r="A21" s="83" t="s">
        <v>100</v>
      </c>
      <c r="B21" s="84"/>
      <c r="C21" s="80"/>
      <c r="D21" s="80"/>
      <c r="E21" s="80"/>
      <c r="F21" s="80"/>
      <c r="G21" s="84"/>
      <c r="H21" s="84"/>
      <c r="I21" s="84">
        <v>19200</v>
      </c>
      <c r="J21" s="84"/>
      <c r="K21" s="84">
        <v>38400</v>
      </c>
      <c r="L21" s="84"/>
      <c r="M21" s="84">
        <v>7680</v>
      </c>
      <c r="N21" s="84">
        <v>13440</v>
      </c>
      <c r="O21" s="84"/>
      <c r="P21" s="84">
        <v>38400</v>
      </c>
      <c r="Q21" s="84"/>
      <c r="R21" s="84">
        <v>19200</v>
      </c>
      <c r="S21" s="84">
        <v>19200</v>
      </c>
      <c r="T21" s="84">
        <v>19200</v>
      </c>
      <c r="U21" s="80"/>
      <c r="V21" s="83"/>
    </row>
    <row r="22" spans="1:22" x14ac:dyDescent="0.3">
      <c r="A22" s="83" t="s">
        <v>85</v>
      </c>
      <c r="B22" s="84">
        <v>250000</v>
      </c>
      <c r="C22" s="80"/>
      <c r="D22" s="80">
        <f t="shared" si="3"/>
        <v>250000</v>
      </c>
      <c r="E22" s="80"/>
      <c r="F22" s="80"/>
      <c r="G22" s="84"/>
      <c r="H22" s="84"/>
      <c r="I22" s="94"/>
      <c r="J22" s="94"/>
      <c r="K22" s="94"/>
      <c r="L22" s="94"/>
      <c r="M22" s="94"/>
      <c r="N22" s="94"/>
      <c r="O22" s="94">
        <v>120000</v>
      </c>
      <c r="P22" s="94"/>
      <c r="Q22" s="84"/>
      <c r="R22" s="84"/>
      <c r="S22" s="84"/>
      <c r="T22" s="84">
        <v>111724</v>
      </c>
      <c r="U22" s="80">
        <v>225000</v>
      </c>
      <c r="V22" s="80">
        <f>B22-U22</f>
        <v>25000</v>
      </c>
    </row>
    <row r="23" spans="1:22" x14ac:dyDescent="0.3">
      <c r="A23" s="97" t="s">
        <v>221</v>
      </c>
      <c r="B23" s="98">
        <v>1527000</v>
      </c>
      <c r="C23" s="80">
        <v>1298952</v>
      </c>
      <c r="D23" s="80">
        <f t="shared" si="3"/>
        <v>228048</v>
      </c>
      <c r="E23" s="80">
        <v>39630</v>
      </c>
      <c r="F23" s="80"/>
      <c r="G23" s="84"/>
      <c r="H23" s="84"/>
      <c r="I23" s="94">
        <v>470457</v>
      </c>
      <c r="J23" s="94">
        <v>470457</v>
      </c>
      <c r="K23" s="94">
        <v>470458</v>
      </c>
      <c r="L23" s="94"/>
      <c r="M23" s="94"/>
      <c r="N23" s="94"/>
      <c r="O23" s="94"/>
      <c r="P23" s="94"/>
      <c r="Q23" s="84"/>
      <c r="R23" s="84"/>
      <c r="S23" s="84"/>
      <c r="T23" s="84"/>
      <c r="U23" s="80">
        <v>1427697</v>
      </c>
      <c r="V23" s="80">
        <f>B23-U23</f>
        <v>99303</v>
      </c>
    </row>
    <row r="24" spans="1:22" s="95" customFormat="1" x14ac:dyDescent="0.3">
      <c r="A24" s="92" t="s">
        <v>4</v>
      </c>
      <c r="B24" s="94">
        <f t="shared" ref="B24:I24" si="5">B25+B28</f>
        <v>400000</v>
      </c>
      <c r="C24" s="82">
        <f t="shared" si="5"/>
        <v>155385</v>
      </c>
      <c r="D24" s="82">
        <f t="shared" si="5"/>
        <v>244615</v>
      </c>
      <c r="E24" s="82">
        <f t="shared" si="5"/>
        <v>22740</v>
      </c>
      <c r="F24" s="82">
        <f t="shared" si="5"/>
        <v>15004</v>
      </c>
      <c r="G24" s="94">
        <f t="shared" si="5"/>
        <v>22156</v>
      </c>
      <c r="H24" s="94">
        <f t="shared" si="5"/>
        <v>886</v>
      </c>
      <c r="I24" s="94">
        <f t="shared" si="5"/>
        <v>0</v>
      </c>
      <c r="J24" s="94">
        <f>J25+J28</f>
        <v>7388</v>
      </c>
      <c r="K24" s="94">
        <f>K25+K28</f>
        <v>0</v>
      </c>
      <c r="L24" s="94">
        <f>L25+L28</f>
        <v>0</v>
      </c>
      <c r="M24" s="94">
        <f t="shared" ref="M24:U24" si="6">M25+M28</f>
        <v>0</v>
      </c>
      <c r="N24" s="94">
        <f t="shared" si="6"/>
        <v>0</v>
      </c>
      <c r="O24" s="94">
        <f t="shared" si="6"/>
        <v>0</v>
      </c>
      <c r="P24" s="94">
        <f t="shared" si="6"/>
        <v>1290</v>
      </c>
      <c r="Q24" s="94">
        <f t="shared" si="6"/>
        <v>0</v>
      </c>
      <c r="R24" s="94">
        <f t="shared" si="6"/>
        <v>0</v>
      </c>
      <c r="S24" s="94">
        <f t="shared" si="6"/>
        <v>0</v>
      </c>
      <c r="T24" s="94">
        <f t="shared" si="6"/>
        <v>0</v>
      </c>
      <c r="U24" s="94">
        <f t="shared" si="6"/>
        <v>58180</v>
      </c>
      <c r="V24" s="82">
        <f>B24-U24</f>
        <v>341820</v>
      </c>
    </row>
    <row r="25" spans="1:22" x14ac:dyDescent="0.3">
      <c r="A25" s="99" t="s">
        <v>92</v>
      </c>
      <c r="B25" s="100">
        <v>300000</v>
      </c>
      <c r="C25" s="80">
        <v>152137</v>
      </c>
      <c r="D25" s="80">
        <f>B25-C25</f>
        <v>147863</v>
      </c>
      <c r="E25" s="80">
        <v>22740</v>
      </c>
      <c r="F25" s="80">
        <v>15004</v>
      </c>
      <c r="G25" s="84">
        <v>22156</v>
      </c>
      <c r="H25" s="84">
        <v>886</v>
      </c>
      <c r="I25" s="94"/>
      <c r="J25" s="94">
        <f>J26+J27</f>
        <v>7388</v>
      </c>
      <c r="K25" s="94">
        <f>K26+K27</f>
        <v>0</v>
      </c>
      <c r="L25" s="94">
        <f t="shared" ref="L25:T25" si="7">L26+L27</f>
        <v>0</v>
      </c>
      <c r="M25" s="94">
        <f t="shared" si="7"/>
        <v>0</v>
      </c>
      <c r="N25" s="94">
        <f t="shared" si="7"/>
        <v>0</v>
      </c>
      <c r="O25" s="94">
        <f t="shared" si="7"/>
        <v>0</v>
      </c>
      <c r="P25" s="94">
        <f t="shared" si="7"/>
        <v>1290</v>
      </c>
      <c r="Q25" s="94">
        <f t="shared" si="7"/>
        <v>0</v>
      </c>
      <c r="R25" s="94">
        <f t="shared" si="7"/>
        <v>0</v>
      </c>
      <c r="S25" s="94">
        <f t="shared" si="7"/>
        <v>0</v>
      </c>
      <c r="T25" s="94">
        <f t="shared" si="7"/>
        <v>0</v>
      </c>
      <c r="U25" s="94"/>
      <c r="V25" s="80">
        <f>B25-U25</f>
        <v>300000</v>
      </c>
    </row>
    <row r="26" spans="1:22" hidden="1" x14ac:dyDescent="0.3">
      <c r="A26" s="99" t="s">
        <v>126</v>
      </c>
      <c r="B26" s="100"/>
      <c r="C26" s="80"/>
      <c r="D26" s="80"/>
      <c r="E26" s="80"/>
      <c r="F26" s="80"/>
      <c r="G26" s="84"/>
      <c r="H26" s="84"/>
      <c r="I26" s="94"/>
      <c r="J26" s="84">
        <v>5088</v>
      </c>
      <c r="K26" s="84"/>
      <c r="L26" s="84"/>
      <c r="M26" s="84"/>
      <c r="N26" s="84"/>
      <c r="O26" s="84"/>
      <c r="P26" s="84">
        <v>1290</v>
      </c>
      <c r="Q26" s="84"/>
      <c r="R26" s="84"/>
      <c r="S26" s="84"/>
      <c r="T26" s="84"/>
      <c r="U26" s="80"/>
      <c r="V26" s="83"/>
    </row>
    <row r="27" spans="1:22" hidden="1" x14ac:dyDescent="0.3">
      <c r="A27" s="99" t="s">
        <v>119</v>
      </c>
      <c r="B27" s="100"/>
      <c r="C27" s="80"/>
      <c r="D27" s="80"/>
      <c r="E27" s="80"/>
      <c r="F27" s="80"/>
      <c r="G27" s="84"/>
      <c r="H27" s="84"/>
      <c r="I27" s="94"/>
      <c r="J27" s="84">
        <v>2300</v>
      </c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0"/>
      <c r="V27" s="83"/>
    </row>
    <row r="28" spans="1:22" x14ac:dyDescent="0.3">
      <c r="A28" s="83" t="s">
        <v>6</v>
      </c>
      <c r="B28" s="84">
        <v>100000</v>
      </c>
      <c r="C28" s="80">
        <v>3248</v>
      </c>
      <c r="D28" s="80">
        <f>B28-C28</f>
        <v>96752</v>
      </c>
      <c r="E28" s="80"/>
      <c r="F28" s="80"/>
      <c r="G28" s="84"/>
      <c r="H28" s="84"/>
      <c r="I28" s="94"/>
      <c r="J28" s="94"/>
      <c r="K28" s="94"/>
      <c r="L28" s="94"/>
      <c r="M28" s="94"/>
      <c r="N28" s="94"/>
      <c r="O28" s="94"/>
      <c r="P28" s="94"/>
      <c r="Q28" s="84"/>
      <c r="R28" s="84"/>
      <c r="S28" s="84"/>
      <c r="T28" s="84"/>
      <c r="U28" s="80">
        <v>58180</v>
      </c>
      <c r="V28" s="80">
        <f>B28-U28</f>
        <v>41820</v>
      </c>
    </row>
    <row r="29" spans="1:22" s="95" customFormat="1" x14ac:dyDescent="0.3">
      <c r="A29" s="92" t="s">
        <v>5</v>
      </c>
      <c r="B29" s="94">
        <f t="shared" ref="B29:G29" si="8">B31</f>
        <v>1400000</v>
      </c>
      <c r="C29" s="82">
        <f t="shared" si="8"/>
        <v>452067</v>
      </c>
      <c r="D29" s="82">
        <f t="shared" si="8"/>
        <v>947933</v>
      </c>
      <c r="E29" s="82">
        <f t="shared" si="8"/>
        <v>0</v>
      </c>
      <c r="F29" s="82">
        <f t="shared" si="8"/>
        <v>0</v>
      </c>
      <c r="G29" s="94">
        <f t="shared" si="8"/>
        <v>80055</v>
      </c>
      <c r="H29" s="94">
        <f>H31+H32+H33</f>
        <v>0</v>
      </c>
      <c r="I29" s="94">
        <f>I31</f>
        <v>117000</v>
      </c>
      <c r="J29" s="94">
        <f>J31</f>
        <v>4860</v>
      </c>
      <c r="K29" s="94">
        <f>K31</f>
        <v>136160</v>
      </c>
      <c r="L29" s="94">
        <f t="shared" ref="L29:T29" si="9">L31</f>
        <v>40000</v>
      </c>
      <c r="M29" s="94">
        <f t="shared" si="9"/>
        <v>1800</v>
      </c>
      <c r="N29" s="94">
        <f t="shared" si="9"/>
        <v>0</v>
      </c>
      <c r="O29" s="94">
        <f t="shared" si="9"/>
        <v>0</v>
      </c>
      <c r="P29" s="94">
        <f t="shared" si="9"/>
        <v>0</v>
      </c>
      <c r="Q29" s="94">
        <f t="shared" si="9"/>
        <v>0</v>
      </c>
      <c r="R29" s="94">
        <f t="shared" si="9"/>
        <v>3500</v>
      </c>
      <c r="S29" s="94">
        <f t="shared" si="9"/>
        <v>13800</v>
      </c>
      <c r="T29" s="94">
        <f t="shared" si="9"/>
        <v>0</v>
      </c>
      <c r="U29" s="94">
        <f>U31</f>
        <v>425786</v>
      </c>
      <c r="V29" s="82">
        <f>B29-U29</f>
        <v>974214</v>
      </c>
    </row>
    <row r="30" spans="1:22" x14ac:dyDescent="0.3">
      <c r="A30" s="101" t="s">
        <v>217</v>
      </c>
      <c r="B30" s="100"/>
      <c r="C30" s="102"/>
      <c r="D30" s="102"/>
      <c r="E30" s="102"/>
      <c r="F30" s="102"/>
      <c r="G30" s="102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99"/>
      <c r="V30" s="115">
        <f>B31-U31</f>
        <v>974214</v>
      </c>
    </row>
    <row r="31" spans="1:22" x14ac:dyDescent="0.3">
      <c r="A31" s="103" t="s">
        <v>7</v>
      </c>
      <c r="B31" s="98">
        <v>1400000</v>
      </c>
      <c r="C31" s="81">
        <v>452067</v>
      </c>
      <c r="D31" s="81">
        <f>B31-C31</f>
        <v>947933</v>
      </c>
      <c r="E31" s="81"/>
      <c r="F31" s="81"/>
      <c r="G31" s="81">
        <f>G32+G33</f>
        <v>80055</v>
      </c>
      <c r="H31" s="98"/>
      <c r="I31" s="104">
        <f>I35</f>
        <v>117000</v>
      </c>
      <c r="J31" s="104">
        <f>J35+J36+J37</f>
        <v>4860</v>
      </c>
      <c r="K31" s="104">
        <f>K35+K36+K37+K38</f>
        <v>136160</v>
      </c>
      <c r="L31" s="104">
        <f t="shared" ref="L31:T31" si="10">L35+L36+L37+L38</f>
        <v>40000</v>
      </c>
      <c r="M31" s="104">
        <f t="shared" si="10"/>
        <v>1800</v>
      </c>
      <c r="N31" s="104">
        <f t="shared" si="10"/>
        <v>0</v>
      </c>
      <c r="O31" s="104">
        <f t="shared" si="10"/>
        <v>0</v>
      </c>
      <c r="P31" s="104">
        <f t="shared" si="10"/>
        <v>0</v>
      </c>
      <c r="Q31" s="104">
        <f t="shared" si="10"/>
        <v>0</v>
      </c>
      <c r="R31" s="104">
        <f t="shared" si="10"/>
        <v>3500</v>
      </c>
      <c r="S31" s="104">
        <f t="shared" si="10"/>
        <v>13800</v>
      </c>
      <c r="T31" s="104">
        <f t="shared" si="10"/>
        <v>0</v>
      </c>
      <c r="U31" s="98">
        <v>425786</v>
      </c>
      <c r="V31" s="116"/>
    </row>
    <row r="32" spans="1:22" hidden="1" x14ac:dyDescent="0.3">
      <c r="A32" s="103" t="s">
        <v>65</v>
      </c>
      <c r="B32" s="98"/>
      <c r="C32" s="81"/>
      <c r="D32" s="81"/>
      <c r="E32" s="81"/>
      <c r="F32" s="81"/>
      <c r="G32" s="84">
        <v>64000</v>
      </c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3"/>
      <c r="V32" s="83"/>
    </row>
    <row r="33" spans="1:22" hidden="1" x14ac:dyDescent="0.3">
      <c r="A33" s="103" t="s">
        <v>66</v>
      </c>
      <c r="B33" s="98"/>
      <c r="C33" s="81"/>
      <c r="D33" s="81"/>
      <c r="E33" s="81"/>
      <c r="F33" s="81"/>
      <c r="G33" s="84">
        <v>16055</v>
      </c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3"/>
      <c r="V33" s="83"/>
    </row>
    <row r="34" spans="1:22" hidden="1" x14ac:dyDescent="0.3">
      <c r="A34" s="103" t="s">
        <v>69</v>
      </c>
      <c r="B34" s="98"/>
      <c r="C34" s="81"/>
      <c r="D34" s="81"/>
      <c r="E34" s="81"/>
      <c r="F34" s="81"/>
      <c r="G34" s="84"/>
      <c r="H34" s="84">
        <v>23900</v>
      </c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3"/>
      <c r="V34" s="83"/>
    </row>
    <row r="35" spans="1:22" hidden="1" x14ac:dyDescent="0.3">
      <c r="A35" s="103" t="s">
        <v>107</v>
      </c>
      <c r="B35" s="98"/>
      <c r="C35" s="81"/>
      <c r="D35" s="81"/>
      <c r="E35" s="81"/>
      <c r="F35" s="81"/>
      <c r="G35" s="84"/>
      <c r="H35" s="84"/>
      <c r="I35" s="84">
        <v>117000</v>
      </c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0">
        <f>SUM(I35:Q35)</f>
        <v>117000</v>
      </c>
      <c r="V35" s="83"/>
    </row>
    <row r="36" spans="1:22" hidden="1" x14ac:dyDescent="0.3">
      <c r="A36" s="103" t="s">
        <v>121</v>
      </c>
      <c r="B36" s="98"/>
      <c r="C36" s="81"/>
      <c r="D36" s="81"/>
      <c r="E36" s="81"/>
      <c r="F36" s="81"/>
      <c r="G36" s="84"/>
      <c r="H36" s="84"/>
      <c r="I36" s="84"/>
      <c r="J36" s="84">
        <v>2660</v>
      </c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0">
        <f>SUM(I36:Q36)</f>
        <v>2660</v>
      </c>
      <c r="V36" s="83"/>
    </row>
    <row r="37" spans="1:22" hidden="1" x14ac:dyDescent="0.3">
      <c r="A37" s="103" t="s">
        <v>119</v>
      </c>
      <c r="B37" s="98"/>
      <c r="C37" s="81"/>
      <c r="D37" s="81"/>
      <c r="E37" s="81"/>
      <c r="F37" s="81"/>
      <c r="G37" s="84"/>
      <c r="H37" s="84"/>
      <c r="I37" s="84"/>
      <c r="J37" s="84">
        <v>2200</v>
      </c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0">
        <f>SUM(I37:Q37)</f>
        <v>2200</v>
      </c>
      <c r="V37" s="83"/>
    </row>
    <row r="38" spans="1:22" hidden="1" x14ac:dyDescent="0.3">
      <c r="A38" s="103" t="s">
        <v>134</v>
      </c>
      <c r="B38" s="98"/>
      <c r="C38" s="81"/>
      <c r="D38" s="81"/>
      <c r="E38" s="81"/>
      <c r="F38" s="81"/>
      <c r="G38" s="84"/>
      <c r="H38" s="84"/>
      <c r="I38" s="84"/>
      <c r="J38" s="84"/>
      <c r="K38" s="84">
        <v>136160</v>
      </c>
      <c r="L38" s="84">
        <v>40000</v>
      </c>
      <c r="M38" s="84">
        <v>1800</v>
      </c>
      <c r="N38" s="84"/>
      <c r="O38" s="84"/>
      <c r="P38" s="84"/>
      <c r="Q38" s="84"/>
      <c r="R38" s="84">
        <v>3500</v>
      </c>
      <c r="S38" s="84">
        <v>13800</v>
      </c>
      <c r="T38" s="84"/>
      <c r="U38" s="80">
        <f>SUM(I38:S38)</f>
        <v>195260</v>
      </c>
      <c r="V38" s="83"/>
    </row>
    <row r="39" spans="1:22" s="95" customFormat="1" x14ac:dyDescent="0.3">
      <c r="A39" s="92" t="s">
        <v>8</v>
      </c>
      <c r="B39" s="94">
        <f>B40+B42+B45+B50+B52+B55+B56+B59+B61+B63+B64+B70+B75+B78+B79+B89+B98+B105+B117+B118+B125+B127+B132</f>
        <v>26749400</v>
      </c>
      <c r="C39" s="82">
        <f>C40+C42+C45+C50+C52+C55+C56+C59+C61+C63+C64+C70+C75+C78+C79+C89+C98+C105+C117+C118</f>
        <v>17767469</v>
      </c>
      <c r="D39" s="82">
        <f>D40+D42+D45+D50+D52+D55+D56+D59+D61+D63+D64+D70+D75+D78+D79+D89+D98+D105+D117+D118</f>
        <v>8411931</v>
      </c>
      <c r="E39" s="82">
        <f>E40+E42+E45+E50+E52+E55+E56+E59+E61+E63+E64+E70+E75+E78+E79+E89+E98+E105+E117+E118</f>
        <v>1832424.27</v>
      </c>
      <c r="F39" s="82">
        <f>F40+F42+F45+F50+F52+F55+F56+F59+F61+F63+F64+F70+F75+F78+F79+F89+F98+F105+F117+F119</f>
        <v>2159854</v>
      </c>
      <c r="G39" s="94">
        <f>G40+G42+G45+G50+G52+G55+G56+G59+G61+G63+G64+G70+G75+G78+G79+G89+G98+G105+G117+G118</f>
        <v>2018967</v>
      </c>
      <c r="H39" s="94">
        <f>H40+H42+H45+H50+H52+H55+H56+H59+H61+H63+H64+H70+H75+H78+H79+H89+H98+H105+H117+H118</f>
        <v>3555753.75</v>
      </c>
      <c r="I39" s="94">
        <f>I40+I42+I45+I50+I52+I55+I56+I59+I61+I63+I64+I70+I75+I78+I79+I89+I98+I105+I117+I118+I125+I127+I132</f>
        <v>1887456</v>
      </c>
      <c r="J39" s="94">
        <f>J40+J42+J45+J50+J52+J55+J56+J59+J61+J63+J64+J70+J75+J78+J79+J89+J98+J105+J117+J118+J125+J127+J132</f>
        <v>2339437</v>
      </c>
      <c r="K39" s="94">
        <f>K40+K42+K45+K50+K52+K55+K56+K59+K61+K63+K64+K70+K75+K78+K79+K89+K98+K105+K117+K118+K125+K127+K132</f>
        <v>2175920</v>
      </c>
      <c r="L39" s="94">
        <f t="shared" ref="L39:U39" si="11">L40+L42+L45+L50+L52+L55+L56+L59+L61+L63+L64+L70+L75+L78+L79+L89+L98+L105+L117+L118+L125+L127+L132</f>
        <v>1547086</v>
      </c>
      <c r="M39" s="94">
        <f t="shared" si="11"/>
        <v>1837853</v>
      </c>
      <c r="N39" s="94">
        <f t="shared" si="11"/>
        <v>2261550</v>
      </c>
      <c r="O39" s="94">
        <f t="shared" si="11"/>
        <v>1899662</v>
      </c>
      <c r="P39" s="94">
        <f t="shared" si="11"/>
        <v>2306015</v>
      </c>
      <c r="Q39" s="94">
        <f t="shared" si="11"/>
        <v>2000117</v>
      </c>
      <c r="R39" s="94">
        <f t="shared" si="11"/>
        <v>1778179</v>
      </c>
      <c r="S39" s="94">
        <f>S40+S42+S45+S50+S52+S55+S56+S59+S61+S63+S64+S70+S75+S78+S79+S89+S98+S105+S117+S118+S125+S127+S132</f>
        <v>1652074</v>
      </c>
      <c r="T39" s="94">
        <f>T40+T42+T45+T50+T52+T55+T56+T59+T61+T63+T64+T70+T75+T78+T79+T89+T98+T105+T117+T118+T125+T127+T132</f>
        <v>2825973</v>
      </c>
      <c r="U39" s="94">
        <f t="shared" si="11"/>
        <v>25133415</v>
      </c>
      <c r="V39" s="82">
        <f>B39-U39</f>
        <v>1615985</v>
      </c>
    </row>
    <row r="40" spans="1:22" x14ac:dyDescent="0.3">
      <c r="A40" s="83" t="s">
        <v>38</v>
      </c>
      <c r="B40" s="84">
        <v>380000</v>
      </c>
      <c r="C40" s="80"/>
      <c r="D40" s="80">
        <f>B40-C40</f>
        <v>380000</v>
      </c>
      <c r="E40" s="80"/>
      <c r="F40" s="80"/>
      <c r="G40" s="84">
        <v>60000</v>
      </c>
      <c r="H40" s="84"/>
      <c r="I40" s="94"/>
      <c r="J40" s="94"/>
      <c r="K40" s="94"/>
      <c r="L40" s="94"/>
      <c r="M40" s="94"/>
      <c r="N40" s="94"/>
      <c r="O40" s="94">
        <v>142500</v>
      </c>
      <c r="P40" s="94"/>
      <c r="Q40" s="84"/>
      <c r="R40" s="84"/>
      <c r="S40" s="84"/>
      <c r="T40" s="84">
        <v>200000</v>
      </c>
      <c r="U40" s="80">
        <v>250572</v>
      </c>
      <c r="V40" s="80">
        <f>B40-U40</f>
        <v>129428</v>
      </c>
    </row>
    <row r="41" spans="1:22" x14ac:dyDescent="0.3">
      <c r="A41" s="99" t="s">
        <v>37</v>
      </c>
      <c r="B41" s="100"/>
      <c r="C41" s="102"/>
      <c r="D41" s="102"/>
      <c r="E41" s="102"/>
      <c r="F41" s="102"/>
      <c r="G41" s="102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99"/>
      <c r="V41" s="115">
        <f>B42-U42</f>
        <v>-1885</v>
      </c>
    </row>
    <row r="42" spans="1:22" x14ac:dyDescent="0.3">
      <c r="A42" s="103" t="s">
        <v>36</v>
      </c>
      <c r="B42" s="98">
        <v>200000</v>
      </c>
      <c r="C42" s="81">
        <v>272250</v>
      </c>
      <c r="D42" s="81">
        <f>B42-C42</f>
        <v>-72250</v>
      </c>
      <c r="E42" s="81">
        <v>35040</v>
      </c>
      <c r="F42" s="81">
        <v>21560</v>
      </c>
      <c r="G42" s="81">
        <v>24360</v>
      </c>
      <c r="H42" s="98"/>
      <c r="I42" s="104"/>
      <c r="J42" s="104"/>
      <c r="K42" s="104">
        <f>K43+K44</f>
        <v>102686</v>
      </c>
      <c r="L42" s="104">
        <f t="shared" ref="L42:T42" si="12">L43+L44</f>
        <v>0</v>
      </c>
      <c r="M42" s="104">
        <f t="shared" si="12"/>
        <v>0</v>
      </c>
      <c r="N42" s="104">
        <f t="shared" si="12"/>
        <v>4500</v>
      </c>
      <c r="O42" s="104">
        <f t="shared" si="12"/>
        <v>0</v>
      </c>
      <c r="P42" s="104">
        <f t="shared" si="12"/>
        <v>-52340</v>
      </c>
      <c r="Q42" s="104">
        <f t="shared" si="12"/>
        <v>45410</v>
      </c>
      <c r="R42" s="104">
        <f t="shared" si="12"/>
        <v>-4700</v>
      </c>
      <c r="S42" s="104">
        <f t="shared" si="12"/>
        <v>0</v>
      </c>
      <c r="T42" s="104">
        <f t="shared" si="12"/>
        <v>3900</v>
      </c>
      <c r="U42" s="98">
        <v>201885</v>
      </c>
      <c r="V42" s="117"/>
    </row>
    <row r="43" spans="1:22" hidden="1" x14ac:dyDescent="0.3">
      <c r="A43" s="103" t="s">
        <v>129</v>
      </c>
      <c r="B43" s="98"/>
      <c r="C43" s="81"/>
      <c r="D43" s="81"/>
      <c r="E43" s="81"/>
      <c r="F43" s="81"/>
      <c r="G43" s="81"/>
      <c r="H43" s="98"/>
      <c r="I43" s="104"/>
      <c r="J43" s="104"/>
      <c r="K43" s="98">
        <v>34686</v>
      </c>
      <c r="L43" s="98"/>
      <c r="M43" s="98"/>
      <c r="N43" s="98"/>
      <c r="O43" s="98"/>
      <c r="P43" s="98">
        <v>15660</v>
      </c>
      <c r="Q43" s="84">
        <v>45410</v>
      </c>
      <c r="R43" s="84">
        <v>-4700</v>
      </c>
      <c r="S43" s="84"/>
      <c r="T43" s="84"/>
      <c r="U43" s="80"/>
      <c r="V43" s="83"/>
    </row>
    <row r="44" spans="1:22" hidden="1" x14ac:dyDescent="0.3">
      <c r="A44" s="103" t="s">
        <v>132</v>
      </c>
      <c r="B44" s="98"/>
      <c r="C44" s="81"/>
      <c r="D44" s="81"/>
      <c r="E44" s="81"/>
      <c r="F44" s="81"/>
      <c r="G44" s="81"/>
      <c r="H44" s="98"/>
      <c r="I44" s="104"/>
      <c r="J44" s="104"/>
      <c r="K44" s="98">
        <v>68000</v>
      </c>
      <c r="L44" s="98"/>
      <c r="M44" s="98"/>
      <c r="N44" s="98">
        <v>4500</v>
      </c>
      <c r="O44" s="98"/>
      <c r="P44" s="98">
        <v>-68000</v>
      </c>
      <c r="Q44" s="84"/>
      <c r="R44" s="84"/>
      <c r="S44" s="84"/>
      <c r="T44" s="84">
        <v>3900</v>
      </c>
      <c r="U44" s="80"/>
      <c r="V44" s="83"/>
    </row>
    <row r="45" spans="1:22" x14ac:dyDescent="0.3">
      <c r="A45" s="83" t="s">
        <v>192</v>
      </c>
      <c r="B45" s="84">
        <v>200000</v>
      </c>
      <c r="C45" s="81">
        <v>89277</v>
      </c>
      <c r="D45" s="80">
        <f>B45-C45</f>
        <v>110723</v>
      </c>
      <c r="E45" s="80">
        <f>E46</f>
        <v>0</v>
      </c>
      <c r="F45" s="80">
        <f>F46</f>
        <v>55550</v>
      </c>
      <c r="G45" s="84">
        <f>G46</f>
        <v>0</v>
      </c>
      <c r="H45" s="84">
        <f>H46</f>
        <v>74176</v>
      </c>
      <c r="I45" s="94">
        <f>I47+I48+I49</f>
        <v>82887</v>
      </c>
      <c r="J45" s="94">
        <f>J47+J48+J49</f>
        <v>53940</v>
      </c>
      <c r="K45" s="94">
        <f>K47+K48+K49</f>
        <v>50000</v>
      </c>
      <c r="L45" s="94">
        <f t="shared" ref="L45:T45" si="13">L47+L48+L49</f>
        <v>25000</v>
      </c>
      <c r="M45" s="94">
        <f t="shared" si="13"/>
        <v>25000</v>
      </c>
      <c r="N45" s="94">
        <f t="shared" si="13"/>
        <v>25000</v>
      </c>
      <c r="O45" s="94">
        <f t="shared" si="13"/>
        <v>0</v>
      </c>
      <c r="P45" s="94">
        <f t="shared" si="13"/>
        <v>50000</v>
      </c>
      <c r="Q45" s="94">
        <f t="shared" si="13"/>
        <v>25000</v>
      </c>
      <c r="R45" s="94">
        <f t="shared" si="13"/>
        <v>25000</v>
      </c>
      <c r="S45" s="94">
        <f t="shared" si="13"/>
        <v>25000</v>
      </c>
      <c r="T45" s="94">
        <f t="shared" si="13"/>
        <v>25000</v>
      </c>
      <c r="U45" s="84">
        <v>194900</v>
      </c>
      <c r="V45" s="80">
        <f>B45-U45</f>
        <v>5100</v>
      </c>
    </row>
    <row r="46" spans="1:22" hidden="1" x14ac:dyDescent="0.3">
      <c r="A46" s="83" t="s">
        <v>46</v>
      </c>
      <c r="B46" s="84"/>
      <c r="C46" s="81"/>
      <c r="D46" s="80"/>
      <c r="E46" s="80"/>
      <c r="F46" s="80">
        <v>55550</v>
      </c>
      <c r="G46" s="84"/>
      <c r="H46" s="84">
        <v>74176</v>
      </c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3"/>
      <c r="V46" s="83"/>
    </row>
    <row r="47" spans="1:22" hidden="1" x14ac:dyDescent="0.3">
      <c r="A47" s="83" t="s">
        <v>101</v>
      </c>
      <c r="B47" s="84"/>
      <c r="C47" s="81"/>
      <c r="D47" s="80"/>
      <c r="E47" s="80"/>
      <c r="F47" s="80"/>
      <c r="G47" s="84"/>
      <c r="H47" s="84"/>
      <c r="I47" s="84">
        <v>77400</v>
      </c>
      <c r="J47" s="84">
        <v>10900</v>
      </c>
      <c r="K47" s="84">
        <v>50000</v>
      </c>
      <c r="L47" s="84">
        <v>25000</v>
      </c>
      <c r="M47" s="84">
        <v>25000</v>
      </c>
      <c r="N47" s="84">
        <v>25000</v>
      </c>
      <c r="O47" s="84"/>
      <c r="P47" s="84">
        <v>50000</v>
      </c>
      <c r="Q47" s="84">
        <v>25000</v>
      </c>
      <c r="R47" s="84">
        <v>25000</v>
      </c>
      <c r="S47" s="84">
        <v>25000</v>
      </c>
      <c r="T47" s="84">
        <v>25000</v>
      </c>
      <c r="U47" s="80"/>
      <c r="V47" s="83"/>
    </row>
    <row r="48" spans="1:22" hidden="1" x14ac:dyDescent="0.3">
      <c r="A48" s="83" t="s">
        <v>97</v>
      </c>
      <c r="B48" s="84"/>
      <c r="C48" s="81"/>
      <c r="D48" s="80"/>
      <c r="E48" s="80"/>
      <c r="F48" s="80"/>
      <c r="G48" s="84"/>
      <c r="H48" s="84"/>
      <c r="I48" s="84">
        <v>4600</v>
      </c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0"/>
      <c r="V48" s="83"/>
    </row>
    <row r="49" spans="1:22" hidden="1" x14ac:dyDescent="0.3">
      <c r="A49" s="83" t="s">
        <v>118</v>
      </c>
      <c r="B49" s="84"/>
      <c r="C49" s="81"/>
      <c r="D49" s="80"/>
      <c r="E49" s="80"/>
      <c r="F49" s="80"/>
      <c r="G49" s="84"/>
      <c r="H49" s="84"/>
      <c r="I49" s="84">
        <v>887</v>
      </c>
      <c r="J49" s="84">
        <v>43040</v>
      </c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0"/>
      <c r="V49" s="83"/>
    </row>
    <row r="50" spans="1:22" x14ac:dyDescent="0.3">
      <c r="A50" s="83" t="s">
        <v>9</v>
      </c>
      <c r="B50" s="84">
        <v>200000</v>
      </c>
      <c r="C50" s="81">
        <v>173185</v>
      </c>
      <c r="D50" s="80">
        <f>B50-C50</f>
        <v>26815</v>
      </c>
      <c r="E50" s="80">
        <v>61560</v>
      </c>
      <c r="F50" s="80"/>
      <c r="G50" s="84">
        <v>3900</v>
      </c>
      <c r="H50" s="84">
        <v>15000</v>
      </c>
      <c r="I50" s="94">
        <f>I51</f>
        <v>-46575</v>
      </c>
      <c r="J50" s="94">
        <f>J51</f>
        <v>15000</v>
      </c>
      <c r="K50" s="94">
        <f>K51</f>
        <v>0</v>
      </c>
      <c r="L50" s="94">
        <f t="shared" ref="L50:T50" si="14">L51</f>
        <v>0</v>
      </c>
      <c r="M50" s="94">
        <f t="shared" si="14"/>
        <v>0</v>
      </c>
      <c r="N50" s="94">
        <f t="shared" si="14"/>
        <v>0</v>
      </c>
      <c r="O50" s="94">
        <f t="shared" si="14"/>
        <v>0</v>
      </c>
      <c r="P50" s="94">
        <f t="shared" si="14"/>
        <v>11000</v>
      </c>
      <c r="Q50" s="94">
        <f t="shared" si="14"/>
        <v>0</v>
      </c>
      <c r="R50" s="94">
        <f t="shared" si="14"/>
        <v>0</v>
      </c>
      <c r="S50" s="94">
        <f t="shared" si="14"/>
        <v>0</v>
      </c>
      <c r="T50" s="94">
        <f t="shared" si="14"/>
        <v>860</v>
      </c>
      <c r="U50" s="80">
        <v>171945</v>
      </c>
      <c r="V50" s="80">
        <f>B50-U50</f>
        <v>28055</v>
      </c>
    </row>
    <row r="51" spans="1:22" hidden="1" x14ac:dyDescent="0.3">
      <c r="A51" s="83" t="s">
        <v>108</v>
      </c>
      <c r="B51" s="84"/>
      <c r="C51" s="81"/>
      <c r="D51" s="80"/>
      <c r="E51" s="80"/>
      <c r="F51" s="80"/>
      <c r="G51" s="84"/>
      <c r="H51" s="84"/>
      <c r="I51" s="84">
        <v>-46575</v>
      </c>
      <c r="J51" s="84">
        <v>15000</v>
      </c>
      <c r="K51" s="84"/>
      <c r="L51" s="84"/>
      <c r="M51" s="84"/>
      <c r="N51" s="84"/>
      <c r="O51" s="84"/>
      <c r="P51" s="84">
        <v>11000</v>
      </c>
      <c r="Q51" s="84"/>
      <c r="R51" s="84"/>
      <c r="S51" s="84"/>
      <c r="T51" s="84">
        <v>860</v>
      </c>
      <c r="U51" s="80"/>
      <c r="V51" s="83"/>
    </row>
    <row r="52" spans="1:22" x14ac:dyDescent="0.3">
      <c r="A52" s="83" t="s">
        <v>10</v>
      </c>
      <c r="B52" s="84">
        <v>120000</v>
      </c>
      <c r="C52" s="81">
        <v>30000</v>
      </c>
      <c r="D52" s="80">
        <f>B52-C52</f>
        <v>90000</v>
      </c>
      <c r="E52" s="80"/>
      <c r="F52" s="80"/>
      <c r="G52" s="84"/>
      <c r="H52" s="84">
        <f>H53+H54</f>
        <v>190000</v>
      </c>
      <c r="I52" s="94">
        <v>120000</v>
      </c>
      <c r="J52" s="94"/>
      <c r="K52" s="94"/>
      <c r="L52" s="94"/>
      <c r="M52" s="94"/>
      <c r="N52" s="94"/>
      <c r="O52" s="94"/>
      <c r="P52" s="94"/>
      <c r="Q52" s="84"/>
      <c r="R52" s="84"/>
      <c r="S52" s="84"/>
      <c r="T52" s="84"/>
      <c r="U52" s="80">
        <v>120000</v>
      </c>
      <c r="V52" s="80">
        <f>B52-U52</f>
        <v>0</v>
      </c>
    </row>
    <row r="53" spans="1:22" hidden="1" x14ac:dyDescent="0.3">
      <c r="A53" s="83" t="s">
        <v>75</v>
      </c>
      <c r="B53" s="84"/>
      <c r="C53" s="81"/>
      <c r="D53" s="80"/>
      <c r="E53" s="80"/>
      <c r="F53" s="80"/>
      <c r="G53" s="84"/>
      <c r="H53" s="84">
        <v>100000</v>
      </c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3"/>
      <c r="V53" s="83"/>
    </row>
    <row r="54" spans="1:22" hidden="1" x14ac:dyDescent="0.3">
      <c r="A54" s="83" t="s">
        <v>76</v>
      </c>
      <c r="B54" s="84"/>
      <c r="C54" s="81"/>
      <c r="D54" s="80"/>
      <c r="E54" s="80"/>
      <c r="F54" s="80"/>
      <c r="G54" s="84"/>
      <c r="H54" s="84">
        <v>90000</v>
      </c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3"/>
      <c r="V54" s="83"/>
    </row>
    <row r="55" spans="1:22" x14ac:dyDescent="0.3">
      <c r="A55" s="83" t="s">
        <v>13</v>
      </c>
      <c r="B55" s="84">
        <v>130000</v>
      </c>
      <c r="C55" s="81">
        <v>30000</v>
      </c>
      <c r="D55" s="80">
        <f>B55-C55</f>
        <v>100000</v>
      </c>
      <c r="E55" s="80"/>
      <c r="F55" s="80"/>
      <c r="G55" s="84"/>
      <c r="H55" s="84">
        <v>94668</v>
      </c>
      <c r="I55" s="94"/>
      <c r="J55" s="94"/>
      <c r="K55" s="94"/>
      <c r="L55" s="94"/>
      <c r="M55" s="94"/>
      <c r="N55" s="94"/>
      <c r="O55" s="94"/>
      <c r="P55" s="94"/>
      <c r="Q55" s="84"/>
      <c r="R55" s="84"/>
      <c r="S55" s="84"/>
      <c r="T55" s="84">
        <v>130000</v>
      </c>
      <c r="U55" s="80">
        <v>130000</v>
      </c>
      <c r="V55" s="80">
        <f>B55-U55</f>
        <v>0</v>
      </c>
    </row>
    <row r="56" spans="1:22" x14ac:dyDescent="0.3">
      <c r="A56" s="83" t="s">
        <v>11</v>
      </c>
      <c r="B56" s="84">
        <v>600000</v>
      </c>
      <c r="C56" s="81">
        <v>584849</v>
      </c>
      <c r="D56" s="80">
        <f>B56-C56</f>
        <v>15151</v>
      </c>
      <c r="E56" s="80">
        <v>130714</v>
      </c>
      <c r="F56" s="80"/>
      <c r="G56" s="84">
        <v>16878</v>
      </c>
      <c r="H56" s="84">
        <v>87168</v>
      </c>
      <c r="I56" s="94"/>
      <c r="J56" s="94">
        <f>J57+J58</f>
        <v>12012</v>
      </c>
      <c r="K56" s="94">
        <f>K57+K58</f>
        <v>0</v>
      </c>
      <c r="L56" s="94">
        <f t="shared" ref="L56:T56" si="15">L57+L58</f>
        <v>0</v>
      </c>
      <c r="M56" s="94">
        <f t="shared" si="15"/>
        <v>0</v>
      </c>
      <c r="N56" s="94">
        <f t="shared" si="15"/>
        <v>0</v>
      </c>
      <c r="O56" s="94">
        <f t="shared" si="15"/>
        <v>0</v>
      </c>
      <c r="P56" s="94">
        <f t="shared" si="15"/>
        <v>10500</v>
      </c>
      <c r="Q56" s="94">
        <f t="shared" si="15"/>
        <v>63010</v>
      </c>
      <c r="R56" s="94">
        <f t="shared" si="15"/>
        <v>0</v>
      </c>
      <c r="S56" s="94">
        <f t="shared" si="15"/>
        <v>0</v>
      </c>
      <c r="T56" s="94">
        <f t="shared" si="15"/>
        <v>5760</v>
      </c>
      <c r="U56" s="80">
        <v>291975</v>
      </c>
      <c r="V56" s="80">
        <f>B56-U56</f>
        <v>308025</v>
      </c>
    </row>
    <row r="57" spans="1:22" hidden="1" x14ac:dyDescent="0.3">
      <c r="A57" s="83" t="s">
        <v>122</v>
      </c>
      <c r="B57" s="84"/>
      <c r="C57" s="81"/>
      <c r="D57" s="80"/>
      <c r="E57" s="80"/>
      <c r="F57" s="80"/>
      <c r="G57" s="84"/>
      <c r="H57" s="84"/>
      <c r="I57" s="94"/>
      <c r="J57" s="84">
        <v>3600</v>
      </c>
      <c r="K57" s="84"/>
      <c r="L57" s="84"/>
      <c r="M57" s="84"/>
      <c r="N57" s="84"/>
      <c r="O57" s="84"/>
      <c r="P57" s="84">
        <v>10500</v>
      </c>
      <c r="Q57" s="84">
        <v>14400</v>
      </c>
      <c r="R57" s="84"/>
      <c r="S57" s="84"/>
      <c r="T57" s="84">
        <v>5760</v>
      </c>
      <c r="U57" s="80"/>
      <c r="V57" s="83"/>
    </row>
    <row r="58" spans="1:22" hidden="1" x14ac:dyDescent="0.3">
      <c r="A58" s="83" t="s">
        <v>123</v>
      </c>
      <c r="B58" s="84"/>
      <c r="C58" s="81"/>
      <c r="D58" s="80"/>
      <c r="E58" s="80"/>
      <c r="F58" s="80"/>
      <c r="G58" s="84"/>
      <c r="H58" s="84"/>
      <c r="I58" s="94"/>
      <c r="J58" s="84">
        <v>8412</v>
      </c>
      <c r="K58" s="84"/>
      <c r="L58" s="84"/>
      <c r="M58" s="84"/>
      <c r="N58" s="84"/>
      <c r="O58" s="84"/>
      <c r="P58" s="84"/>
      <c r="Q58" s="84">
        <v>48610</v>
      </c>
      <c r="R58" s="84"/>
      <c r="S58" s="84"/>
      <c r="T58" s="84"/>
      <c r="U58" s="80"/>
      <c r="V58" s="83"/>
    </row>
    <row r="59" spans="1:22" x14ac:dyDescent="0.3">
      <c r="A59" s="83" t="s">
        <v>222</v>
      </c>
      <c r="B59" s="84">
        <v>12036000</v>
      </c>
      <c r="C59" s="81">
        <v>9130204</v>
      </c>
      <c r="D59" s="80">
        <f>B59-C59</f>
        <v>2905796</v>
      </c>
      <c r="E59" s="80">
        <v>1007147</v>
      </c>
      <c r="F59" s="80">
        <v>958878</v>
      </c>
      <c r="G59" s="84">
        <v>1089307</v>
      </c>
      <c r="H59" s="84">
        <v>1134261</v>
      </c>
      <c r="I59" s="94">
        <v>962200</v>
      </c>
      <c r="J59" s="105">
        <v>1193005</v>
      </c>
      <c r="K59" s="94">
        <v>1032973</v>
      </c>
      <c r="L59" s="94">
        <v>947276</v>
      </c>
      <c r="M59" s="94">
        <v>991117</v>
      </c>
      <c r="N59" s="94">
        <v>1388807</v>
      </c>
      <c r="O59" s="94">
        <v>1106474</v>
      </c>
      <c r="P59" s="94">
        <v>1143378</v>
      </c>
      <c r="Q59" s="94">
        <v>1096684</v>
      </c>
      <c r="R59" s="94">
        <v>963211</v>
      </c>
      <c r="S59" s="94">
        <v>1077806</v>
      </c>
      <c r="T59" s="94">
        <v>994872</v>
      </c>
      <c r="U59" s="80">
        <v>11886083</v>
      </c>
      <c r="V59" s="80">
        <f>B59-U59</f>
        <v>149917</v>
      </c>
    </row>
    <row r="60" spans="1:22" hidden="1" x14ac:dyDescent="0.3">
      <c r="A60" s="83" t="s">
        <v>144</v>
      </c>
      <c r="B60" s="84"/>
      <c r="C60" s="81"/>
      <c r="D60" s="80"/>
      <c r="E60" s="80"/>
      <c r="F60" s="80"/>
      <c r="G60" s="84"/>
      <c r="H60" s="84"/>
      <c r="I60" s="94"/>
      <c r="J60" s="105"/>
      <c r="K60" s="94"/>
      <c r="L60" s="94"/>
      <c r="M60" s="94">
        <v>105599</v>
      </c>
      <c r="N60" s="94">
        <v>276416</v>
      </c>
      <c r="O60" s="94"/>
      <c r="P60" s="94">
        <v>122555</v>
      </c>
      <c r="Q60" s="84">
        <v>122654</v>
      </c>
      <c r="R60" s="84"/>
      <c r="S60" s="84">
        <v>3277</v>
      </c>
      <c r="T60" s="84"/>
      <c r="U60" s="80"/>
      <c r="V60" s="83"/>
    </row>
    <row r="61" spans="1:22" x14ac:dyDescent="0.3">
      <c r="A61" s="83" t="s">
        <v>223</v>
      </c>
      <c r="B61" s="84">
        <v>3173400</v>
      </c>
      <c r="C61" s="81">
        <v>1523732</v>
      </c>
      <c r="D61" s="80">
        <f>B61-C61</f>
        <v>1649668</v>
      </c>
      <c r="E61" s="80">
        <v>26000</v>
      </c>
      <c r="F61" s="80">
        <v>317500</v>
      </c>
      <c r="G61" s="84">
        <v>347490</v>
      </c>
      <c r="H61" s="84">
        <v>643000</v>
      </c>
      <c r="I61" s="94">
        <f>I62</f>
        <v>65150</v>
      </c>
      <c r="J61" s="105">
        <v>349250</v>
      </c>
      <c r="K61" s="94">
        <v>49300</v>
      </c>
      <c r="L61" s="94">
        <v>91000</v>
      </c>
      <c r="M61" s="94">
        <v>182500</v>
      </c>
      <c r="N61" s="94">
        <v>223500</v>
      </c>
      <c r="O61" s="94">
        <v>147000</v>
      </c>
      <c r="P61" s="94">
        <v>251350</v>
      </c>
      <c r="Q61" s="94">
        <v>202000</v>
      </c>
      <c r="R61" s="94">
        <v>158897</v>
      </c>
      <c r="S61" s="94"/>
      <c r="T61" s="94">
        <v>690000</v>
      </c>
      <c r="U61" s="80">
        <v>3094168</v>
      </c>
      <c r="V61" s="80">
        <f>B61-U61</f>
        <v>79232</v>
      </c>
    </row>
    <row r="62" spans="1:22" hidden="1" x14ac:dyDescent="0.3">
      <c r="A62" s="83" t="s">
        <v>109</v>
      </c>
      <c r="B62" s="84"/>
      <c r="C62" s="81"/>
      <c r="D62" s="80"/>
      <c r="E62" s="80"/>
      <c r="F62" s="80"/>
      <c r="G62" s="84"/>
      <c r="H62" s="84"/>
      <c r="I62" s="84">
        <v>65150</v>
      </c>
      <c r="J62" s="106"/>
      <c r="K62" s="84"/>
      <c r="L62" s="84">
        <v>47500</v>
      </c>
      <c r="M62" s="84">
        <v>15000</v>
      </c>
      <c r="N62" s="84">
        <v>12000</v>
      </c>
      <c r="O62" s="84">
        <v>30000</v>
      </c>
      <c r="P62" s="84">
        <v>2600</v>
      </c>
      <c r="Q62" s="84">
        <v>19500</v>
      </c>
      <c r="R62" s="84">
        <v>21397</v>
      </c>
      <c r="S62" s="84"/>
      <c r="T62" s="84"/>
      <c r="U62" s="80"/>
      <c r="V62" s="83"/>
    </row>
    <row r="63" spans="1:22" x14ac:dyDescent="0.3">
      <c r="A63" s="83" t="s">
        <v>15</v>
      </c>
      <c r="B63" s="84">
        <v>4450000</v>
      </c>
      <c r="C63" s="81">
        <v>3221528</v>
      </c>
      <c r="D63" s="80">
        <f>B63-C63</f>
        <v>1228472</v>
      </c>
      <c r="E63" s="80">
        <v>276114</v>
      </c>
      <c r="F63" s="80">
        <v>333351</v>
      </c>
      <c r="G63" s="84">
        <v>208560</v>
      </c>
      <c r="H63" s="84">
        <v>456895</v>
      </c>
      <c r="I63" s="94">
        <v>290584</v>
      </c>
      <c r="J63" s="105">
        <v>451854</v>
      </c>
      <c r="K63" s="94">
        <v>321635</v>
      </c>
      <c r="L63" s="94">
        <v>319638</v>
      </c>
      <c r="M63" s="94">
        <v>314438</v>
      </c>
      <c r="N63" s="94">
        <v>392856</v>
      </c>
      <c r="O63" s="94">
        <v>342540</v>
      </c>
      <c r="P63" s="94">
        <v>349750</v>
      </c>
      <c r="Q63" s="94">
        <v>304640</v>
      </c>
      <c r="R63" s="94">
        <v>296033</v>
      </c>
      <c r="S63" s="94">
        <v>281958</v>
      </c>
      <c r="T63" s="94">
        <v>403152</v>
      </c>
      <c r="U63" s="80">
        <v>4091283</v>
      </c>
      <c r="V63" s="80">
        <f>B63-U63</f>
        <v>358717</v>
      </c>
    </row>
    <row r="64" spans="1:22" x14ac:dyDescent="0.3">
      <c r="A64" s="83" t="s">
        <v>16</v>
      </c>
      <c r="B64" s="84">
        <v>350000</v>
      </c>
      <c r="C64" s="81">
        <v>307353</v>
      </c>
      <c r="D64" s="80">
        <f>B64-C64</f>
        <v>42647</v>
      </c>
      <c r="E64" s="80">
        <f>E65+E66</f>
        <v>152446</v>
      </c>
      <c r="F64" s="80">
        <f>F65</f>
        <v>33340</v>
      </c>
      <c r="G64" s="84">
        <f>G65+G66</f>
        <v>0</v>
      </c>
      <c r="H64" s="84">
        <f>H65+H66</f>
        <v>0</v>
      </c>
      <c r="I64" s="94"/>
      <c r="J64" s="105">
        <f>J67</f>
        <v>34000</v>
      </c>
      <c r="K64" s="94">
        <f>K67+K68+K69</f>
        <v>182041</v>
      </c>
      <c r="L64" s="94">
        <f t="shared" ref="L64:T64" si="16">L67+L68+L69</f>
        <v>0</v>
      </c>
      <c r="M64" s="94">
        <f t="shared" si="16"/>
        <v>0</v>
      </c>
      <c r="N64" s="94">
        <f t="shared" si="16"/>
        <v>14732</v>
      </c>
      <c r="O64" s="94">
        <f t="shared" si="16"/>
        <v>0</v>
      </c>
      <c r="P64" s="94">
        <f t="shared" si="16"/>
        <v>0</v>
      </c>
      <c r="Q64" s="94">
        <f t="shared" si="16"/>
        <v>0</v>
      </c>
      <c r="R64" s="94">
        <f t="shared" si="16"/>
        <v>0</v>
      </c>
      <c r="S64" s="94">
        <f t="shared" si="16"/>
        <v>0</v>
      </c>
      <c r="T64" s="94">
        <f t="shared" si="16"/>
        <v>0</v>
      </c>
      <c r="U64" s="80">
        <v>227425</v>
      </c>
      <c r="V64" s="80">
        <f>B64-U64</f>
        <v>122575</v>
      </c>
    </row>
    <row r="65" spans="1:22" hidden="1" x14ac:dyDescent="0.3">
      <c r="A65" s="83" t="s">
        <v>47</v>
      </c>
      <c r="B65" s="84"/>
      <c r="C65" s="81"/>
      <c r="D65" s="80"/>
      <c r="E65" s="80"/>
      <c r="F65" s="80">
        <v>33340</v>
      </c>
      <c r="G65" s="84"/>
      <c r="H65" s="84"/>
      <c r="I65" s="84"/>
      <c r="J65" s="106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3"/>
      <c r="V65" s="83"/>
    </row>
    <row r="66" spans="1:22" hidden="1" x14ac:dyDescent="0.3">
      <c r="A66" s="83" t="s">
        <v>55</v>
      </c>
      <c r="B66" s="84"/>
      <c r="C66" s="81"/>
      <c r="D66" s="80"/>
      <c r="E66" s="80">
        <v>152446</v>
      </c>
      <c r="F66" s="80"/>
      <c r="G66" s="84"/>
      <c r="H66" s="84"/>
      <c r="I66" s="84"/>
      <c r="J66" s="106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3"/>
      <c r="V66" s="83"/>
    </row>
    <row r="67" spans="1:22" hidden="1" x14ac:dyDescent="0.3">
      <c r="A67" s="83" t="s">
        <v>133</v>
      </c>
      <c r="B67" s="84"/>
      <c r="C67" s="81"/>
      <c r="D67" s="80"/>
      <c r="E67" s="80"/>
      <c r="F67" s="80"/>
      <c r="G67" s="84"/>
      <c r="H67" s="84"/>
      <c r="I67" s="84"/>
      <c r="J67" s="106">
        <v>34000</v>
      </c>
      <c r="K67" s="84">
        <v>125000</v>
      </c>
      <c r="L67" s="84"/>
      <c r="M67" s="84"/>
      <c r="N67" s="84"/>
      <c r="O67" s="84"/>
      <c r="P67" s="84"/>
      <c r="Q67" s="84"/>
      <c r="R67" s="84"/>
      <c r="S67" s="84"/>
      <c r="T67" s="84"/>
      <c r="U67" s="80"/>
      <c r="V67" s="83"/>
    </row>
    <row r="68" spans="1:22" hidden="1" x14ac:dyDescent="0.3">
      <c r="A68" s="83" t="s">
        <v>130</v>
      </c>
      <c r="B68" s="84"/>
      <c r="C68" s="81"/>
      <c r="D68" s="80"/>
      <c r="E68" s="80"/>
      <c r="F68" s="80"/>
      <c r="G68" s="84"/>
      <c r="H68" s="84"/>
      <c r="I68" s="84"/>
      <c r="J68" s="106"/>
      <c r="K68" s="84">
        <v>28810</v>
      </c>
      <c r="L68" s="84"/>
      <c r="M68" s="84"/>
      <c r="N68" s="84">
        <v>2633</v>
      </c>
      <c r="O68" s="84"/>
      <c r="P68" s="84"/>
      <c r="Q68" s="84"/>
      <c r="R68" s="84"/>
      <c r="S68" s="84"/>
      <c r="T68" s="84"/>
      <c r="U68" s="80"/>
      <c r="V68" s="83"/>
    </row>
    <row r="69" spans="1:22" hidden="1" x14ac:dyDescent="0.3">
      <c r="A69" s="83" t="s">
        <v>131</v>
      </c>
      <c r="B69" s="84"/>
      <c r="C69" s="81"/>
      <c r="D69" s="80"/>
      <c r="E69" s="80"/>
      <c r="F69" s="80"/>
      <c r="G69" s="84"/>
      <c r="H69" s="84"/>
      <c r="I69" s="84"/>
      <c r="J69" s="106"/>
      <c r="K69" s="84">
        <v>28231</v>
      </c>
      <c r="L69" s="84"/>
      <c r="M69" s="84"/>
      <c r="N69" s="84">
        <v>12099</v>
      </c>
      <c r="O69" s="84"/>
      <c r="P69" s="84"/>
      <c r="Q69" s="84"/>
      <c r="R69" s="84"/>
      <c r="S69" s="84"/>
      <c r="T69" s="84"/>
      <c r="U69" s="80"/>
      <c r="V69" s="83"/>
    </row>
    <row r="70" spans="1:22" x14ac:dyDescent="0.3">
      <c r="A70" s="83" t="s">
        <v>17</v>
      </c>
      <c r="B70" s="84">
        <v>70000</v>
      </c>
      <c r="C70" s="81">
        <v>40541</v>
      </c>
      <c r="D70" s="80">
        <f>B70-C70</f>
        <v>29459</v>
      </c>
      <c r="E70" s="80">
        <f>E71+E72</f>
        <v>10650</v>
      </c>
      <c r="F70" s="80">
        <f>F71+F72</f>
        <v>5970</v>
      </c>
      <c r="G70" s="84">
        <f>G71+G72</f>
        <v>800</v>
      </c>
      <c r="H70" s="84">
        <f>H71+H72+H73</f>
        <v>18152</v>
      </c>
      <c r="I70" s="94">
        <f>I74</f>
        <v>3600</v>
      </c>
      <c r="J70" s="105">
        <f>J74</f>
        <v>2800</v>
      </c>
      <c r="K70" s="94">
        <f>K74</f>
        <v>6650</v>
      </c>
      <c r="L70" s="94">
        <f t="shared" ref="L70:R70" si="17">L74</f>
        <v>950</v>
      </c>
      <c r="M70" s="94">
        <f t="shared" si="17"/>
        <v>1750</v>
      </c>
      <c r="N70" s="94">
        <f t="shared" si="17"/>
        <v>0</v>
      </c>
      <c r="O70" s="94">
        <f t="shared" si="17"/>
        <v>16150</v>
      </c>
      <c r="P70" s="94">
        <f t="shared" si="17"/>
        <v>11370</v>
      </c>
      <c r="Q70" s="94">
        <f t="shared" si="17"/>
        <v>0</v>
      </c>
      <c r="R70" s="94">
        <f t="shared" si="17"/>
        <v>1800</v>
      </c>
      <c r="S70" s="94">
        <f>S74</f>
        <v>0</v>
      </c>
      <c r="T70" s="94">
        <f>T74</f>
        <v>2900</v>
      </c>
      <c r="U70" s="84">
        <v>25088</v>
      </c>
      <c r="V70" s="80">
        <f>B70-U70</f>
        <v>44912</v>
      </c>
    </row>
    <row r="71" spans="1:22" hidden="1" x14ac:dyDescent="0.3">
      <c r="A71" s="83" t="s">
        <v>41</v>
      </c>
      <c r="B71" s="84"/>
      <c r="C71" s="81"/>
      <c r="D71" s="80"/>
      <c r="E71" s="80">
        <v>10650</v>
      </c>
      <c r="F71" s="80">
        <v>3100</v>
      </c>
      <c r="G71" s="84">
        <v>800</v>
      </c>
      <c r="H71" s="84">
        <v>6800</v>
      </c>
      <c r="I71" s="107"/>
      <c r="J71" s="108"/>
      <c r="K71" s="107"/>
      <c r="L71" s="107"/>
      <c r="M71" s="107"/>
      <c r="N71" s="107"/>
      <c r="O71" s="107"/>
      <c r="P71" s="107"/>
      <c r="Q71" s="84"/>
      <c r="R71" s="84"/>
      <c r="S71" s="84"/>
      <c r="T71" s="84"/>
      <c r="U71" s="83"/>
      <c r="V71" s="83"/>
    </row>
    <row r="72" spans="1:22" hidden="1" x14ac:dyDescent="0.3">
      <c r="A72" s="83" t="s">
        <v>60</v>
      </c>
      <c r="B72" s="84"/>
      <c r="C72" s="81"/>
      <c r="D72" s="80"/>
      <c r="E72" s="80"/>
      <c r="F72" s="80">
        <v>2870</v>
      </c>
      <c r="G72" s="84"/>
      <c r="H72" s="84"/>
      <c r="I72" s="107"/>
      <c r="J72" s="108"/>
      <c r="K72" s="107"/>
      <c r="L72" s="107"/>
      <c r="M72" s="107"/>
      <c r="N72" s="107"/>
      <c r="O72" s="107"/>
      <c r="P72" s="107"/>
      <c r="Q72" s="84"/>
      <c r="R72" s="84"/>
      <c r="S72" s="84"/>
      <c r="T72" s="84"/>
      <c r="U72" s="83"/>
      <c r="V72" s="83"/>
    </row>
    <row r="73" spans="1:22" hidden="1" x14ac:dyDescent="0.3">
      <c r="A73" s="83" t="s">
        <v>71</v>
      </c>
      <c r="B73" s="84"/>
      <c r="C73" s="81"/>
      <c r="D73" s="80"/>
      <c r="E73" s="80"/>
      <c r="F73" s="80"/>
      <c r="G73" s="84"/>
      <c r="H73" s="84">
        <v>11352</v>
      </c>
      <c r="I73" s="84"/>
      <c r="J73" s="106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3"/>
      <c r="V73" s="83"/>
    </row>
    <row r="74" spans="1:22" hidden="1" x14ac:dyDescent="0.3">
      <c r="A74" s="83" t="s">
        <v>142</v>
      </c>
      <c r="B74" s="84"/>
      <c r="C74" s="81"/>
      <c r="D74" s="80"/>
      <c r="E74" s="80"/>
      <c r="F74" s="80"/>
      <c r="G74" s="84"/>
      <c r="H74" s="84"/>
      <c r="I74" s="84">
        <v>3600</v>
      </c>
      <c r="J74" s="106">
        <v>2800</v>
      </c>
      <c r="K74" s="84">
        <v>6650</v>
      </c>
      <c r="L74" s="84">
        <v>950</v>
      </c>
      <c r="M74" s="84">
        <v>1750</v>
      </c>
      <c r="N74" s="84"/>
      <c r="O74" s="84">
        <v>16150</v>
      </c>
      <c r="P74" s="84">
        <v>11370</v>
      </c>
      <c r="Q74" s="84"/>
      <c r="R74" s="84">
        <v>1800</v>
      </c>
      <c r="S74" s="84"/>
      <c r="T74" s="84">
        <v>2900</v>
      </c>
      <c r="U74" s="80"/>
      <c r="V74" s="83"/>
    </row>
    <row r="75" spans="1:22" x14ac:dyDescent="0.3">
      <c r="A75" s="83" t="s">
        <v>18</v>
      </c>
      <c r="B75" s="84">
        <v>1070000</v>
      </c>
      <c r="C75" s="81">
        <v>946593</v>
      </c>
      <c r="D75" s="80">
        <f>B75-C75</f>
        <v>123407</v>
      </c>
      <c r="E75" s="80">
        <v>61279</v>
      </c>
      <c r="F75" s="80">
        <v>131346</v>
      </c>
      <c r="G75" s="84">
        <v>67287</v>
      </c>
      <c r="H75" s="84">
        <v>153020</v>
      </c>
      <c r="I75" s="94">
        <v>77952</v>
      </c>
      <c r="J75" s="105">
        <f>J76+J77</f>
        <v>62059</v>
      </c>
      <c r="K75" s="94">
        <f>K76+K77</f>
        <v>133822</v>
      </c>
      <c r="L75" s="94">
        <f t="shared" ref="L75:T75" si="18">L76+L77</f>
        <v>46143</v>
      </c>
      <c r="M75" s="94">
        <f t="shared" si="18"/>
        <v>18408</v>
      </c>
      <c r="N75" s="94">
        <f t="shared" si="18"/>
        <v>65872</v>
      </c>
      <c r="O75" s="94">
        <f t="shared" si="18"/>
        <v>94631</v>
      </c>
      <c r="P75" s="94">
        <f t="shared" si="18"/>
        <v>135488</v>
      </c>
      <c r="Q75" s="94">
        <f t="shared" si="18"/>
        <v>49521</v>
      </c>
      <c r="R75" s="94">
        <f t="shared" si="18"/>
        <v>52978</v>
      </c>
      <c r="S75" s="94">
        <f t="shared" si="18"/>
        <v>87263</v>
      </c>
      <c r="T75" s="94">
        <f t="shared" si="18"/>
        <v>85255</v>
      </c>
      <c r="U75" s="84">
        <v>1157197</v>
      </c>
      <c r="V75" s="80">
        <f>B75-U75</f>
        <v>-87197</v>
      </c>
    </row>
    <row r="76" spans="1:22" hidden="1" x14ac:dyDescent="0.3">
      <c r="A76" s="83" t="s">
        <v>124</v>
      </c>
      <c r="B76" s="84"/>
      <c r="C76" s="81"/>
      <c r="D76" s="80"/>
      <c r="E76" s="80"/>
      <c r="F76" s="80"/>
      <c r="G76" s="84"/>
      <c r="H76" s="84"/>
      <c r="I76" s="94"/>
      <c r="J76" s="106">
        <v>15089</v>
      </c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0"/>
      <c r="V76" s="83"/>
    </row>
    <row r="77" spans="1:22" hidden="1" x14ac:dyDescent="0.3">
      <c r="A77" s="83" t="s">
        <v>125</v>
      </c>
      <c r="B77" s="84"/>
      <c r="C77" s="81"/>
      <c r="D77" s="80"/>
      <c r="E77" s="80"/>
      <c r="F77" s="80"/>
      <c r="G77" s="84"/>
      <c r="H77" s="84"/>
      <c r="I77" s="84">
        <v>77952</v>
      </c>
      <c r="J77" s="84">
        <v>46970</v>
      </c>
      <c r="K77" s="84">
        <v>133822</v>
      </c>
      <c r="L77" s="84">
        <v>46143</v>
      </c>
      <c r="M77" s="84">
        <v>18408</v>
      </c>
      <c r="N77" s="84">
        <v>65872</v>
      </c>
      <c r="O77" s="84">
        <v>94631</v>
      </c>
      <c r="P77" s="84">
        <v>135488</v>
      </c>
      <c r="Q77" s="84">
        <v>49521</v>
      </c>
      <c r="R77" s="84">
        <v>52978</v>
      </c>
      <c r="S77" s="84">
        <v>87263</v>
      </c>
      <c r="T77" s="84">
        <v>85255</v>
      </c>
      <c r="U77" s="80"/>
      <c r="V77" s="83"/>
    </row>
    <row r="78" spans="1:22" x14ac:dyDescent="0.3">
      <c r="A78" s="83" t="s">
        <v>19</v>
      </c>
      <c r="B78" s="84">
        <v>200000</v>
      </c>
      <c r="C78" s="81">
        <v>91668</v>
      </c>
      <c r="D78" s="80">
        <f>B78-C78</f>
        <v>108332</v>
      </c>
      <c r="E78" s="80">
        <v>8002</v>
      </c>
      <c r="F78" s="80">
        <v>8002</v>
      </c>
      <c r="G78" s="84">
        <v>7189</v>
      </c>
      <c r="H78" s="84">
        <v>7732</v>
      </c>
      <c r="I78" s="94">
        <v>7789</v>
      </c>
      <c r="J78" s="94">
        <v>11443</v>
      </c>
      <c r="K78" s="94">
        <v>11027</v>
      </c>
      <c r="L78" s="94">
        <v>6539</v>
      </c>
      <c r="M78" s="94">
        <v>34833</v>
      </c>
      <c r="N78" s="94">
        <v>13245</v>
      </c>
      <c r="O78" s="94">
        <v>7907</v>
      </c>
      <c r="P78" s="94">
        <v>6720</v>
      </c>
      <c r="Q78" s="94">
        <v>6641</v>
      </c>
      <c r="R78" s="94">
        <v>6166</v>
      </c>
      <c r="S78" s="94">
        <v>6223</v>
      </c>
      <c r="T78" s="94">
        <v>55232</v>
      </c>
      <c r="U78" s="80">
        <v>84644</v>
      </c>
      <c r="V78" s="80">
        <f>B78-U78</f>
        <v>115356</v>
      </c>
    </row>
    <row r="79" spans="1:22" x14ac:dyDescent="0.3">
      <c r="A79" s="83" t="s">
        <v>20</v>
      </c>
      <c r="B79" s="84">
        <v>140000</v>
      </c>
      <c r="C79" s="81">
        <v>22695</v>
      </c>
      <c r="D79" s="80">
        <f>B79-C79</f>
        <v>117305</v>
      </c>
      <c r="E79" s="80">
        <f>E80+E81+E82+E83</f>
        <v>5345</v>
      </c>
      <c r="F79" s="80">
        <f>F80+F81+F82+F83</f>
        <v>14096</v>
      </c>
      <c r="G79" s="84">
        <f>G80+G81+G82+G83</f>
        <v>12195</v>
      </c>
      <c r="H79" s="84">
        <f>H80+H81+H82+H83+H84</f>
        <v>68029</v>
      </c>
      <c r="I79" s="94">
        <f>I85+I86</f>
        <v>3580</v>
      </c>
      <c r="J79" s="94">
        <f>J85+J86+J88</f>
        <v>16287</v>
      </c>
      <c r="K79" s="94">
        <f t="shared" ref="K79:T79" si="19">K85+K86+K88+K87</f>
        <v>50655</v>
      </c>
      <c r="L79" s="94">
        <f t="shared" si="19"/>
        <v>5600</v>
      </c>
      <c r="M79" s="94">
        <f t="shared" si="19"/>
        <v>0</v>
      </c>
      <c r="N79" s="94">
        <f t="shared" si="19"/>
        <v>0</v>
      </c>
      <c r="O79" s="94">
        <f t="shared" si="19"/>
        <v>6110</v>
      </c>
      <c r="P79" s="94">
        <f t="shared" si="19"/>
        <v>4524</v>
      </c>
      <c r="Q79" s="94">
        <f t="shared" si="19"/>
        <v>3556</v>
      </c>
      <c r="R79" s="94">
        <f t="shared" si="19"/>
        <v>4410</v>
      </c>
      <c r="S79" s="94">
        <f t="shared" si="19"/>
        <v>3310</v>
      </c>
      <c r="T79" s="94">
        <f t="shared" si="19"/>
        <v>8975</v>
      </c>
      <c r="U79" s="84">
        <v>115710</v>
      </c>
      <c r="V79" s="80">
        <f>B79-U79</f>
        <v>24290</v>
      </c>
    </row>
    <row r="80" spans="1:22" hidden="1" x14ac:dyDescent="0.3">
      <c r="A80" s="83" t="s">
        <v>40</v>
      </c>
      <c r="B80" s="84"/>
      <c r="C80" s="81"/>
      <c r="D80" s="80"/>
      <c r="E80" s="80">
        <v>3000</v>
      </c>
      <c r="F80" s="80">
        <v>3000</v>
      </c>
      <c r="G80" s="84">
        <v>1500</v>
      </c>
      <c r="H80" s="84">
        <v>1500</v>
      </c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3"/>
      <c r="V80" s="83"/>
    </row>
    <row r="81" spans="1:22" hidden="1" x14ac:dyDescent="0.3">
      <c r="A81" s="83" t="s">
        <v>42</v>
      </c>
      <c r="B81" s="84"/>
      <c r="C81" s="81"/>
      <c r="D81" s="80"/>
      <c r="E81" s="80"/>
      <c r="F81" s="80">
        <v>4041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3"/>
      <c r="V81" s="83"/>
    </row>
    <row r="82" spans="1:22" hidden="1" x14ac:dyDescent="0.3">
      <c r="A82" s="83" t="s">
        <v>43</v>
      </c>
      <c r="B82" s="84"/>
      <c r="C82" s="81"/>
      <c r="D82" s="80"/>
      <c r="E82" s="80"/>
      <c r="F82" s="80">
        <v>5970</v>
      </c>
      <c r="G82" s="84">
        <v>9150</v>
      </c>
      <c r="H82" s="84">
        <v>3550</v>
      </c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3"/>
      <c r="V82" s="83"/>
    </row>
    <row r="83" spans="1:22" hidden="1" x14ac:dyDescent="0.3">
      <c r="A83" s="83" t="s">
        <v>44</v>
      </c>
      <c r="B83" s="84"/>
      <c r="C83" s="81"/>
      <c r="D83" s="80"/>
      <c r="E83" s="80">
        <v>2345</v>
      </c>
      <c r="F83" s="80">
        <v>1085</v>
      </c>
      <c r="G83" s="84">
        <v>1545</v>
      </c>
      <c r="H83" s="84">
        <v>3025</v>
      </c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3"/>
      <c r="V83" s="83"/>
    </row>
    <row r="84" spans="1:22" hidden="1" x14ac:dyDescent="0.3">
      <c r="A84" s="83" t="s">
        <v>74</v>
      </c>
      <c r="B84" s="84"/>
      <c r="C84" s="81"/>
      <c r="D84" s="80"/>
      <c r="E84" s="80"/>
      <c r="F84" s="80"/>
      <c r="G84" s="84"/>
      <c r="H84" s="84">
        <v>59954</v>
      </c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3"/>
      <c r="V84" s="83"/>
    </row>
    <row r="85" spans="1:22" hidden="1" x14ac:dyDescent="0.3">
      <c r="A85" s="83" t="s">
        <v>112</v>
      </c>
      <c r="B85" s="84"/>
      <c r="C85" s="81"/>
      <c r="D85" s="80"/>
      <c r="E85" s="80"/>
      <c r="F85" s="80"/>
      <c r="G85" s="84"/>
      <c r="H85" s="84"/>
      <c r="I85" s="84">
        <v>2080</v>
      </c>
      <c r="J85" s="84">
        <v>10287</v>
      </c>
      <c r="K85" s="84">
        <v>2465</v>
      </c>
      <c r="L85" s="84"/>
      <c r="M85" s="84"/>
      <c r="N85" s="84"/>
      <c r="O85" s="84">
        <v>510</v>
      </c>
      <c r="P85" s="84">
        <v>1724</v>
      </c>
      <c r="Q85" s="84">
        <v>886</v>
      </c>
      <c r="R85" s="84">
        <v>1610</v>
      </c>
      <c r="S85" s="84">
        <v>510</v>
      </c>
      <c r="T85" s="84">
        <v>575</v>
      </c>
      <c r="U85" s="80"/>
      <c r="V85" s="83"/>
    </row>
    <row r="86" spans="1:22" hidden="1" x14ac:dyDescent="0.3">
      <c r="A86" s="83" t="s">
        <v>102</v>
      </c>
      <c r="B86" s="84"/>
      <c r="C86" s="81"/>
      <c r="D86" s="80"/>
      <c r="E86" s="80"/>
      <c r="F86" s="80"/>
      <c r="G86" s="84"/>
      <c r="H86" s="84"/>
      <c r="I86" s="84">
        <v>1500</v>
      </c>
      <c r="J86" s="84"/>
      <c r="K86" s="84">
        <v>1500</v>
      </c>
      <c r="L86" s="84">
        <v>5600</v>
      </c>
      <c r="M86" s="84"/>
      <c r="N86" s="84"/>
      <c r="O86" s="84">
        <v>5600</v>
      </c>
      <c r="P86" s="84">
        <v>2800</v>
      </c>
      <c r="Q86" s="84">
        <v>2670</v>
      </c>
      <c r="R86" s="84">
        <v>2800</v>
      </c>
      <c r="S86" s="84">
        <v>2800</v>
      </c>
      <c r="T86" s="84">
        <v>8400</v>
      </c>
      <c r="U86" s="80"/>
      <c r="V86" s="83"/>
    </row>
    <row r="87" spans="1:22" hidden="1" x14ac:dyDescent="0.3">
      <c r="A87" s="83" t="s">
        <v>128</v>
      </c>
      <c r="B87" s="84"/>
      <c r="C87" s="81"/>
      <c r="D87" s="80"/>
      <c r="E87" s="80"/>
      <c r="F87" s="80"/>
      <c r="G87" s="84"/>
      <c r="H87" s="84"/>
      <c r="I87" s="84"/>
      <c r="J87" s="84"/>
      <c r="K87" s="84">
        <v>46690</v>
      </c>
      <c r="L87" s="84"/>
      <c r="M87" s="84"/>
      <c r="N87" s="84"/>
      <c r="O87" s="84"/>
      <c r="P87" s="84"/>
      <c r="Q87" s="84"/>
      <c r="R87" s="84"/>
      <c r="S87" s="84"/>
      <c r="T87" s="84"/>
      <c r="U87" s="80"/>
      <c r="V87" s="83"/>
    </row>
    <row r="88" spans="1:22" hidden="1" x14ac:dyDescent="0.3">
      <c r="A88" s="83" t="s">
        <v>120</v>
      </c>
      <c r="B88" s="84"/>
      <c r="C88" s="81"/>
      <c r="D88" s="80"/>
      <c r="E88" s="80"/>
      <c r="F88" s="80"/>
      <c r="G88" s="84"/>
      <c r="H88" s="84"/>
      <c r="I88" s="84"/>
      <c r="J88" s="84">
        <v>6000</v>
      </c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0"/>
      <c r="V88" s="83"/>
    </row>
    <row r="89" spans="1:22" x14ac:dyDescent="0.3">
      <c r="A89" s="83" t="s">
        <v>21</v>
      </c>
      <c r="B89" s="84">
        <v>860000</v>
      </c>
      <c r="C89" s="81">
        <v>323896</v>
      </c>
      <c r="D89" s="80">
        <f>B89-C89</f>
        <v>536104</v>
      </c>
      <c r="E89" s="80">
        <f>E90+E91+E92+E93</f>
        <v>10859</v>
      </c>
      <c r="F89" s="80">
        <f>F90+F91+F92</f>
        <v>24400</v>
      </c>
      <c r="G89" s="84">
        <v>42771</v>
      </c>
      <c r="H89" s="84">
        <f>H90+H91+H92+H93</f>
        <v>298000</v>
      </c>
      <c r="I89" s="94">
        <f t="shared" ref="I89:P89" si="20">I95+I97</f>
        <v>27000</v>
      </c>
      <c r="J89" s="94">
        <f t="shared" si="20"/>
        <v>18134</v>
      </c>
      <c r="K89" s="94">
        <f t="shared" si="20"/>
        <v>55001</v>
      </c>
      <c r="L89" s="94">
        <f t="shared" si="20"/>
        <v>29000</v>
      </c>
      <c r="M89" s="94">
        <f t="shared" si="20"/>
        <v>32000</v>
      </c>
      <c r="N89" s="94">
        <f t="shared" si="20"/>
        <v>39312</v>
      </c>
      <c r="O89" s="94">
        <f t="shared" si="20"/>
        <v>8800</v>
      </c>
      <c r="P89" s="94">
        <f t="shared" si="20"/>
        <v>88998</v>
      </c>
      <c r="Q89" s="94">
        <f>Q95+Q97+Q96</f>
        <v>93574</v>
      </c>
      <c r="R89" s="94">
        <f>R95+R97+R96</f>
        <v>94091</v>
      </c>
      <c r="S89" s="94">
        <f>S95+S97+S96</f>
        <v>62900</v>
      </c>
      <c r="T89" s="94">
        <f>T95+T97+T96</f>
        <v>53563</v>
      </c>
      <c r="U89" s="84">
        <v>839221</v>
      </c>
      <c r="V89" s="80">
        <f>B89-U89</f>
        <v>20779</v>
      </c>
    </row>
    <row r="90" spans="1:22" hidden="1" x14ac:dyDescent="0.3">
      <c r="A90" s="83" t="s">
        <v>78</v>
      </c>
      <c r="B90" s="84"/>
      <c r="C90" s="81"/>
      <c r="D90" s="80"/>
      <c r="E90" s="80"/>
      <c r="F90" s="80">
        <v>400</v>
      </c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3"/>
      <c r="V90" s="83"/>
    </row>
    <row r="91" spans="1:22" hidden="1" x14ac:dyDescent="0.3">
      <c r="A91" s="83" t="s">
        <v>50</v>
      </c>
      <c r="B91" s="84"/>
      <c r="C91" s="81"/>
      <c r="D91" s="80"/>
      <c r="E91" s="80">
        <v>981</v>
      </c>
      <c r="F91" s="80">
        <v>24000</v>
      </c>
      <c r="G91" s="84">
        <v>24000</v>
      </c>
      <c r="H91" s="84">
        <v>288000</v>
      </c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3"/>
      <c r="V91" s="83"/>
    </row>
    <row r="92" spans="1:22" hidden="1" x14ac:dyDescent="0.3">
      <c r="A92" s="83" t="s">
        <v>51</v>
      </c>
      <c r="B92" s="84"/>
      <c r="C92" s="81">
        <v>119751</v>
      </c>
      <c r="D92" s="80"/>
      <c r="E92" s="80"/>
      <c r="F92" s="80"/>
      <c r="G92" s="84">
        <v>6500</v>
      </c>
      <c r="H92" s="84">
        <v>10000</v>
      </c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3"/>
      <c r="V92" s="83"/>
    </row>
    <row r="93" spans="1:22" hidden="1" x14ac:dyDescent="0.3">
      <c r="A93" s="83" t="s">
        <v>56</v>
      </c>
      <c r="B93" s="84"/>
      <c r="C93" s="81"/>
      <c r="D93" s="80"/>
      <c r="E93" s="80">
        <v>9878</v>
      </c>
      <c r="F93" s="80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3"/>
      <c r="V93" s="83"/>
    </row>
    <row r="94" spans="1:22" hidden="1" x14ac:dyDescent="0.3">
      <c r="A94" s="83" t="s">
        <v>79</v>
      </c>
      <c r="B94" s="84"/>
      <c r="C94" s="81"/>
      <c r="D94" s="80"/>
      <c r="E94" s="80"/>
      <c r="F94" s="80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3"/>
      <c r="V94" s="83"/>
    </row>
    <row r="95" spans="1:22" hidden="1" x14ac:dyDescent="0.3">
      <c r="A95" s="83" t="s">
        <v>105</v>
      </c>
      <c r="B95" s="84"/>
      <c r="C95" s="81"/>
      <c r="D95" s="80"/>
      <c r="E95" s="80"/>
      <c r="F95" s="80"/>
      <c r="G95" s="84"/>
      <c r="H95" s="84"/>
      <c r="I95" s="84">
        <v>25000</v>
      </c>
      <c r="J95" s="84"/>
      <c r="K95" s="84">
        <v>50000</v>
      </c>
      <c r="L95" s="84">
        <v>25000</v>
      </c>
      <c r="M95" s="84">
        <v>25000</v>
      </c>
      <c r="N95" s="84">
        <v>25000</v>
      </c>
      <c r="O95" s="84"/>
      <c r="P95" s="84">
        <v>50000</v>
      </c>
      <c r="Q95" s="84">
        <v>20000</v>
      </c>
      <c r="R95" s="84">
        <v>50000</v>
      </c>
      <c r="S95" s="84">
        <v>25000</v>
      </c>
      <c r="T95" s="84">
        <v>25000</v>
      </c>
      <c r="U95" s="80"/>
      <c r="V95" s="83"/>
    </row>
    <row r="96" spans="1:22" hidden="1" x14ac:dyDescent="0.3">
      <c r="A96" s="83" t="s">
        <v>145</v>
      </c>
      <c r="B96" s="84"/>
      <c r="C96" s="81"/>
      <c r="D96" s="80"/>
      <c r="E96" s="80"/>
      <c r="F96" s="80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>
        <v>59980</v>
      </c>
      <c r="R96" s="84">
        <v>6555</v>
      </c>
      <c r="S96" s="84"/>
      <c r="T96" s="84"/>
      <c r="U96" s="80"/>
      <c r="V96" s="83"/>
    </row>
    <row r="97" spans="1:22" hidden="1" x14ac:dyDescent="0.3">
      <c r="A97" s="83" t="s">
        <v>146</v>
      </c>
      <c r="B97" s="84"/>
      <c r="C97" s="81"/>
      <c r="D97" s="80"/>
      <c r="E97" s="80"/>
      <c r="F97" s="80"/>
      <c r="G97" s="84"/>
      <c r="H97" s="84"/>
      <c r="I97" s="84">
        <v>2000</v>
      </c>
      <c r="J97" s="84">
        <v>18134</v>
      </c>
      <c r="K97" s="84">
        <v>5001</v>
      </c>
      <c r="L97" s="84">
        <v>4000</v>
      </c>
      <c r="M97" s="84">
        <v>7000</v>
      </c>
      <c r="N97" s="84">
        <v>14312</v>
      </c>
      <c r="O97" s="84">
        <v>8800</v>
      </c>
      <c r="P97" s="84">
        <v>38998</v>
      </c>
      <c r="Q97" s="84">
        <v>13594</v>
      </c>
      <c r="R97" s="84">
        <v>37536</v>
      </c>
      <c r="S97" s="84">
        <v>37900</v>
      </c>
      <c r="T97" s="84">
        <v>28563</v>
      </c>
      <c r="U97" s="80"/>
      <c r="V97" s="83"/>
    </row>
    <row r="98" spans="1:22" x14ac:dyDescent="0.3">
      <c r="A98" s="83" t="s">
        <v>22</v>
      </c>
      <c r="B98" s="84">
        <v>530000</v>
      </c>
      <c r="C98" s="81">
        <v>429072</v>
      </c>
      <c r="D98" s="80">
        <f>B98-C98</f>
        <v>100928</v>
      </c>
      <c r="E98" s="80">
        <f>E99+E100+E101</f>
        <v>25390</v>
      </c>
      <c r="F98" s="80">
        <f>F99+F100</f>
        <v>12393</v>
      </c>
      <c r="G98" s="84">
        <f>G99+G100+G101+G102</f>
        <v>36201</v>
      </c>
      <c r="H98" s="84">
        <f>H99+H100+H101+H102</f>
        <v>53735</v>
      </c>
      <c r="I98" s="94">
        <f>I103+I104</f>
        <v>40209</v>
      </c>
      <c r="J98" s="94">
        <f>J103+J104</f>
        <v>53939</v>
      </c>
      <c r="K98" s="94">
        <f>K103+K104</f>
        <v>17272</v>
      </c>
      <c r="L98" s="94">
        <f t="shared" ref="L98:T98" si="21">L103+L104</f>
        <v>0</v>
      </c>
      <c r="M98" s="94">
        <f t="shared" si="21"/>
        <v>0</v>
      </c>
      <c r="N98" s="94">
        <f t="shared" si="21"/>
        <v>3795</v>
      </c>
      <c r="O98" s="94">
        <f t="shared" si="21"/>
        <v>5004</v>
      </c>
      <c r="P98" s="94">
        <f t="shared" si="21"/>
        <v>15278</v>
      </c>
      <c r="Q98" s="94">
        <f t="shared" si="21"/>
        <v>2106</v>
      </c>
      <c r="R98" s="94">
        <f t="shared" si="21"/>
        <v>6375</v>
      </c>
      <c r="S98" s="94">
        <f t="shared" si="21"/>
        <v>9016</v>
      </c>
      <c r="T98" s="94">
        <f t="shared" si="21"/>
        <v>8469</v>
      </c>
      <c r="U98" s="84">
        <v>352596</v>
      </c>
      <c r="V98" s="80">
        <f>B98-U98</f>
        <v>177404</v>
      </c>
    </row>
    <row r="99" spans="1:22" hidden="1" x14ac:dyDescent="0.3">
      <c r="A99" s="83" t="s">
        <v>48</v>
      </c>
      <c r="B99" s="84"/>
      <c r="C99" s="81"/>
      <c r="D99" s="80"/>
      <c r="E99" s="80">
        <v>16850</v>
      </c>
      <c r="F99" s="80">
        <v>7893</v>
      </c>
      <c r="G99" s="84">
        <v>22662</v>
      </c>
      <c r="H99" s="84">
        <v>19097</v>
      </c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3"/>
      <c r="V99" s="83"/>
    </row>
    <row r="100" spans="1:22" hidden="1" x14ac:dyDescent="0.3">
      <c r="A100" s="83" t="s">
        <v>58</v>
      </c>
      <c r="B100" s="84"/>
      <c r="C100" s="81"/>
      <c r="D100" s="80"/>
      <c r="E100" s="80">
        <v>8450</v>
      </c>
      <c r="F100" s="80">
        <v>4500</v>
      </c>
      <c r="G100" s="84">
        <v>8717</v>
      </c>
      <c r="H100" s="84">
        <v>11480</v>
      </c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3"/>
      <c r="V100" s="83"/>
    </row>
    <row r="101" spans="1:22" hidden="1" x14ac:dyDescent="0.3">
      <c r="A101" s="83" t="s">
        <v>57</v>
      </c>
      <c r="B101" s="84"/>
      <c r="C101" s="81"/>
      <c r="D101" s="80"/>
      <c r="E101" s="80">
        <v>90</v>
      </c>
      <c r="F101" s="80">
        <v>4370</v>
      </c>
      <c r="G101" s="84">
        <v>1702</v>
      </c>
      <c r="H101" s="84">
        <v>23158</v>
      </c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3"/>
      <c r="V101" s="83"/>
    </row>
    <row r="102" spans="1:22" hidden="1" x14ac:dyDescent="0.3">
      <c r="A102" s="83" t="s">
        <v>67</v>
      </c>
      <c r="B102" s="84"/>
      <c r="C102" s="81"/>
      <c r="D102" s="80"/>
      <c r="E102" s="80"/>
      <c r="F102" s="80"/>
      <c r="G102" s="84">
        <v>3120</v>
      </c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3"/>
      <c r="V102" s="83"/>
    </row>
    <row r="103" spans="1:22" hidden="1" x14ac:dyDescent="0.3">
      <c r="A103" s="83" t="s">
        <v>111</v>
      </c>
      <c r="B103" s="84"/>
      <c r="C103" s="81"/>
      <c r="D103" s="80"/>
      <c r="E103" s="80"/>
      <c r="F103" s="80"/>
      <c r="G103" s="84"/>
      <c r="H103" s="84"/>
      <c r="I103" s="84">
        <v>8002</v>
      </c>
      <c r="J103" s="84">
        <v>17581</v>
      </c>
      <c r="K103" s="84">
        <v>9072</v>
      </c>
      <c r="L103" s="84"/>
      <c r="M103" s="84"/>
      <c r="N103" s="84">
        <v>3795</v>
      </c>
      <c r="O103" s="84">
        <v>5004</v>
      </c>
      <c r="P103" s="84">
        <v>15278</v>
      </c>
      <c r="Q103" s="84">
        <v>2106</v>
      </c>
      <c r="R103" s="84">
        <v>6375</v>
      </c>
      <c r="S103" s="84">
        <v>9016</v>
      </c>
      <c r="T103" s="84">
        <v>8469</v>
      </c>
      <c r="U103" s="80"/>
      <c r="V103" s="83"/>
    </row>
    <row r="104" spans="1:22" hidden="1" x14ac:dyDescent="0.3">
      <c r="A104" s="83" t="s">
        <v>99</v>
      </c>
      <c r="B104" s="84"/>
      <c r="C104" s="81"/>
      <c r="D104" s="80"/>
      <c r="E104" s="80"/>
      <c r="F104" s="80"/>
      <c r="G104" s="84"/>
      <c r="H104" s="84"/>
      <c r="I104" s="84">
        <v>32207</v>
      </c>
      <c r="J104" s="84">
        <v>36358</v>
      </c>
      <c r="K104" s="84">
        <v>8200</v>
      </c>
      <c r="L104" s="84"/>
      <c r="M104" s="84"/>
      <c r="N104" s="84"/>
      <c r="O104" s="84"/>
      <c r="P104" s="84"/>
      <c r="Q104" s="84"/>
      <c r="R104" s="84"/>
      <c r="S104" s="84"/>
      <c r="T104" s="84"/>
      <c r="U104" s="80"/>
      <c r="V104" s="83"/>
    </row>
    <row r="105" spans="1:22" x14ac:dyDescent="0.3">
      <c r="A105" s="83" t="s">
        <v>23</v>
      </c>
      <c r="B105" s="84">
        <v>900000</v>
      </c>
      <c r="C105" s="81">
        <v>280393</v>
      </c>
      <c r="D105" s="80">
        <f>B105-C105</f>
        <v>619607</v>
      </c>
      <c r="E105" s="80">
        <f>E106+E107+E108+E109</f>
        <v>9880</v>
      </c>
      <c r="F105" s="80">
        <f>F106+F107+F108+F109</f>
        <v>217526</v>
      </c>
      <c r="G105" s="84">
        <f>G106+G107+G108+G109+G110</f>
        <v>64565</v>
      </c>
      <c r="H105" s="84">
        <f>H106+H107+H108+H109+H110+H111</f>
        <v>198818</v>
      </c>
      <c r="I105" s="94">
        <f>I112+I113+I114+I115</f>
        <v>50200</v>
      </c>
      <c r="J105" s="94">
        <f>J112+J113+J114+J115+J116</f>
        <v>34163</v>
      </c>
      <c r="K105" s="94">
        <f>K112+K113+K114+K115+K116</f>
        <v>95600</v>
      </c>
      <c r="L105" s="94">
        <f t="shared" ref="L105:T105" si="22">L112+L113+L114+L115+L116</f>
        <v>39150</v>
      </c>
      <c r="M105" s="94">
        <f t="shared" si="22"/>
        <v>173507</v>
      </c>
      <c r="N105" s="94">
        <f t="shared" si="22"/>
        <v>47600</v>
      </c>
      <c r="O105" s="94">
        <f t="shared" si="22"/>
        <v>2000</v>
      </c>
      <c r="P105" s="94">
        <f t="shared" si="22"/>
        <v>228740</v>
      </c>
      <c r="Q105" s="94">
        <f t="shared" si="22"/>
        <v>51780</v>
      </c>
      <c r="R105" s="94">
        <f t="shared" si="22"/>
        <v>84116</v>
      </c>
      <c r="S105" s="94">
        <f t="shared" si="22"/>
        <v>60940</v>
      </c>
      <c r="T105" s="94">
        <f t="shared" si="22"/>
        <v>92880</v>
      </c>
      <c r="U105" s="84">
        <v>1078003</v>
      </c>
      <c r="V105" s="80">
        <f>B105-U105</f>
        <v>-178003</v>
      </c>
    </row>
    <row r="106" spans="1:22" hidden="1" x14ac:dyDescent="0.3">
      <c r="A106" s="83" t="s">
        <v>45</v>
      </c>
      <c r="B106" s="84"/>
      <c r="C106" s="81"/>
      <c r="D106" s="80"/>
      <c r="E106" s="80"/>
      <c r="F106" s="80">
        <v>35746</v>
      </c>
      <c r="G106" s="84">
        <v>17025</v>
      </c>
      <c r="H106" s="84">
        <v>59166</v>
      </c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3"/>
      <c r="V106" s="83"/>
    </row>
    <row r="107" spans="1:22" hidden="1" x14ac:dyDescent="0.3">
      <c r="A107" s="83" t="s">
        <v>54</v>
      </c>
      <c r="B107" s="84"/>
      <c r="C107" s="81"/>
      <c r="D107" s="80"/>
      <c r="E107" s="80">
        <v>9880</v>
      </c>
      <c r="F107" s="80">
        <v>30660</v>
      </c>
      <c r="G107" s="84">
        <v>4940</v>
      </c>
      <c r="H107" s="84">
        <v>9880</v>
      </c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3"/>
      <c r="V107" s="83"/>
    </row>
    <row r="108" spans="1:22" hidden="1" x14ac:dyDescent="0.3">
      <c r="A108" s="83" t="s">
        <v>49</v>
      </c>
      <c r="B108" s="84"/>
      <c r="C108" s="81"/>
      <c r="D108" s="80"/>
      <c r="E108" s="80"/>
      <c r="F108" s="80">
        <v>55620</v>
      </c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3"/>
      <c r="V108" s="83"/>
    </row>
    <row r="109" spans="1:22" hidden="1" x14ac:dyDescent="0.3">
      <c r="A109" s="83" t="s">
        <v>63</v>
      </c>
      <c r="B109" s="84"/>
      <c r="C109" s="81"/>
      <c r="D109" s="80"/>
      <c r="E109" s="80"/>
      <c r="F109" s="80">
        <v>95500</v>
      </c>
      <c r="G109" s="84">
        <v>21600</v>
      </c>
      <c r="H109" s="84">
        <v>57500</v>
      </c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3"/>
      <c r="V109" s="83"/>
    </row>
    <row r="110" spans="1:22" hidden="1" x14ac:dyDescent="0.3">
      <c r="A110" s="83" t="s">
        <v>64</v>
      </c>
      <c r="B110" s="84"/>
      <c r="C110" s="81"/>
      <c r="D110" s="80"/>
      <c r="E110" s="80"/>
      <c r="F110" s="80"/>
      <c r="G110" s="84">
        <v>21000</v>
      </c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3"/>
      <c r="V110" s="83"/>
    </row>
    <row r="111" spans="1:22" hidden="1" x14ac:dyDescent="0.3">
      <c r="A111" s="83" t="s">
        <v>70</v>
      </c>
      <c r="B111" s="84"/>
      <c r="C111" s="81"/>
      <c r="D111" s="80"/>
      <c r="E111" s="80"/>
      <c r="F111" s="80"/>
      <c r="G111" s="84"/>
      <c r="H111" s="84">
        <v>72272</v>
      </c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3"/>
      <c r="V111" s="83"/>
    </row>
    <row r="112" spans="1:22" hidden="1" x14ac:dyDescent="0.3">
      <c r="A112" s="83" t="s">
        <v>147</v>
      </c>
      <c r="B112" s="84"/>
      <c r="C112" s="81"/>
      <c r="D112" s="80"/>
      <c r="E112" s="80"/>
      <c r="F112" s="80"/>
      <c r="G112" s="84"/>
      <c r="H112" s="84"/>
      <c r="I112" s="84">
        <v>1200</v>
      </c>
      <c r="J112" s="84"/>
      <c r="K112" s="84"/>
      <c r="L112" s="84">
        <v>4150</v>
      </c>
      <c r="M112" s="84"/>
      <c r="N112" s="84">
        <v>7600</v>
      </c>
      <c r="O112" s="84"/>
      <c r="P112" s="84"/>
      <c r="Q112" s="84">
        <v>1900</v>
      </c>
      <c r="R112" s="84">
        <v>27260</v>
      </c>
      <c r="S112" s="84"/>
      <c r="T112" s="84">
        <v>23000</v>
      </c>
      <c r="U112" s="80"/>
      <c r="V112" s="83"/>
    </row>
    <row r="113" spans="1:22" hidden="1" x14ac:dyDescent="0.3">
      <c r="A113" s="83" t="s">
        <v>103</v>
      </c>
      <c r="B113" s="84"/>
      <c r="C113" s="81"/>
      <c r="D113" s="80"/>
      <c r="E113" s="80"/>
      <c r="F113" s="80"/>
      <c r="G113" s="84"/>
      <c r="H113" s="84"/>
      <c r="I113" s="84">
        <v>9060</v>
      </c>
      <c r="J113" s="84"/>
      <c r="K113" s="84">
        <v>15660</v>
      </c>
      <c r="L113" s="84"/>
      <c r="M113" s="84">
        <v>112507</v>
      </c>
      <c r="N113" s="84"/>
      <c r="O113" s="84">
        <v>2000</v>
      </c>
      <c r="P113" s="84">
        <v>113040</v>
      </c>
      <c r="Q113" s="84"/>
      <c r="R113" s="84"/>
      <c r="S113" s="84"/>
      <c r="T113" s="84"/>
      <c r="U113" s="80"/>
      <c r="V113" s="83"/>
    </row>
    <row r="114" spans="1:22" hidden="1" x14ac:dyDescent="0.3">
      <c r="A114" s="83" t="s">
        <v>148</v>
      </c>
      <c r="B114" s="84"/>
      <c r="C114" s="81"/>
      <c r="D114" s="80"/>
      <c r="E114" s="80"/>
      <c r="F114" s="80"/>
      <c r="G114" s="84"/>
      <c r="H114" s="84"/>
      <c r="I114" s="84">
        <v>4940</v>
      </c>
      <c r="J114" s="84">
        <v>13163</v>
      </c>
      <c r="K114" s="84">
        <v>4940</v>
      </c>
      <c r="L114" s="84"/>
      <c r="M114" s="84"/>
      <c r="N114" s="84"/>
      <c r="O114" s="84"/>
      <c r="P114" s="84">
        <v>24700</v>
      </c>
      <c r="Q114" s="84">
        <v>9880</v>
      </c>
      <c r="R114" s="84">
        <v>19856</v>
      </c>
      <c r="S114" s="84">
        <v>4940</v>
      </c>
      <c r="T114" s="84">
        <v>9880</v>
      </c>
      <c r="U114" s="80"/>
      <c r="V114" s="83"/>
    </row>
    <row r="115" spans="1:22" hidden="1" x14ac:dyDescent="0.3">
      <c r="A115" s="83" t="s">
        <v>106</v>
      </c>
      <c r="B115" s="84"/>
      <c r="C115" s="81"/>
      <c r="D115" s="80"/>
      <c r="E115" s="80"/>
      <c r="F115" s="80"/>
      <c r="G115" s="84"/>
      <c r="H115" s="84"/>
      <c r="I115" s="84">
        <v>35000</v>
      </c>
      <c r="J115" s="84"/>
      <c r="K115" s="84">
        <v>75000</v>
      </c>
      <c r="L115" s="84">
        <v>35000</v>
      </c>
      <c r="M115" s="84">
        <v>40000</v>
      </c>
      <c r="N115" s="84">
        <v>40000</v>
      </c>
      <c r="O115" s="84"/>
      <c r="P115" s="84">
        <v>70000</v>
      </c>
      <c r="Q115" s="84">
        <v>40000</v>
      </c>
      <c r="R115" s="84">
        <v>37000</v>
      </c>
      <c r="S115" s="84">
        <v>35000</v>
      </c>
      <c r="T115" s="84">
        <v>60000</v>
      </c>
      <c r="U115" s="80"/>
      <c r="V115" s="83"/>
    </row>
    <row r="116" spans="1:22" hidden="1" x14ac:dyDescent="0.3">
      <c r="A116" s="83" t="s">
        <v>117</v>
      </c>
      <c r="B116" s="84"/>
      <c r="C116" s="81"/>
      <c r="D116" s="80"/>
      <c r="E116" s="80"/>
      <c r="F116" s="80"/>
      <c r="G116" s="84"/>
      <c r="H116" s="84"/>
      <c r="I116" s="84"/>
      <c r="J116" s="84">
        <v>21000</v>
      </c>
      <c r="K116" s="84"/>
      <c r="L116" s="84"/>
      <c r="M116" s="84">
        <v>21000</v>
      </c>
      <c r="N116" s="84"/>
      <c r="O116" s="84"/>
      <c r="P116" s="84">
        <v>21000</v>
      </c>
      <c r="Q116" s="84"/>
      <c r="R116" s="84"/>
      <c r="S116" s="84">
        <v>21000</v>
      </c>
      <c r="T116" s="84"/>
      <c r="U116" s="80"/>
      <c r="V116" s="83"/>
    </row>
    <row r="117" spans="1:22" x14ac:dyDescent="0.3">
      <c r="A117" s="83" t="s">
        <v>24</v>
      </c>
      <c r="B117" s="84">
        <v>270000</v>
      </c>
      <c r="C117" s="81">
        <v>72063</v>
      </c>
      <c r="D117" s="80">
        <f>B117-C117</f>
        <v>197937</v>
      </c>
      <c r="E117" s="80">
        <v>856</v>
      </c>
      <c r="F117" s="80">
        <v>6290</v>
      </c>
      <c r="G117" s="84">
        <v>16951</v>
      </c>
      <c r="H117" s="84">
        <v>20687</v>
      </c>
      <c r="I117" s="94">
        <v>1390</v>
      </c>
      <c r="J117" s="94">
        <v>7089</v>
      </c>
      <c r="K117" s="94"/>
      <c r="L117" s="94"/>
      <c r="M117" s="94"/>
      <c r="N117" s="94"/>
      <c r="O117" s="94">
        <v>700</v>
      </c>
      <c r="P117" s="94">
        <v>3579</v>
      </c>
      <c r="Q117" s="94"/>
      <c r="R117" s="94"/>
      <c r="S117" s="94"/>
      <c r="T117" s="94">
        <v>306</v>
      </c>
      <c r="U117" s="80">
        <v>227878</v>
      </c>
      <c r="V117" s="80">
        <f>B117-U117</f>
        <v>42122</v>
      </c>
    </row>
    <row r="118" spans="1:22" x14ac:dyDescent="0.3">
      <c r="A118" s="83" t="s">
        <v>86</v>
      </c>
      <c r="B118" s="84">
        <v>300000</v>
      </c>
      <c r="C118" s="81">
        <v>198170</v>
      </c>
      <c r="D118" s="80">
        <f>B118-C118</f>
        <v>101830</v>
      </c>
      <c r="E118" s="80">
        <f>E119+E120+E121</f>
        <v>11142.27</v>
      </c>
      <c r="F118" s="80">
        <f>F119+F120+F121</f>
        <v>23826</v>
      </c>
      <c r="G118" s="84">
        <f>G119+G120+G121</f>
        <v>20513</v>
      </c>
      <c r="H118" s="84">
        <f>H119+H120+H121</f>
        <v>42412.75</v>
      </c>
      <c r="I118" s="94">
        <f>I122+I123+I124</f>
        <v>21850</v>
      </c>
      <c r="J118" s="94">
        <f>J122+J123+J124</f>
        <v>22902</v>
      </c>
      <c r="K118" s="94">
        <f>K122+K123+K124</f>
        <v>27258</v>
      </c>
      <c r="L118" s="94">
        <f t="shared" ref="L118:T118" si="23">L122+L123+L124</f>
        <v>16790</v>
      </c>
      <c r="M118" s="94">
        <f t="shared" si="23"/>
        <v>7540</v>
      </c>
      <c r="N118" s="94">
        <f t="shared" si="23"/>
        <v>4508</v>
      </c>
      <c r="O118" s="94">
        <f t="shared" si="23"/>
        <v>19846</v>
      </c>
      <c r="P118" s="94">
        <f t="shared" si="23"/>
        <v>7680</v>
      </c>
      <c r="Q118" s="94">
        <f t="shared" si="23"/>
        <v>25545</v>
      </c>
      <c r="R118" s="94">
        <f t="shared" si="23"/>
        <v>27115</v>
      </c>
      <c r="S118" s="94">
        <f t="shared" si="23"/>
        <v>15658</v>
      </c>
      <c r="T118" s="94">
        <f t="shared" si="23"/>
        <v>31809</v>
      </c>
      <c r="U118" s="84">
        <v>173767</v>
      </c>
      <c r="V118" s="80">
        <f>B118-U118</f>
        <v>126233</v>
      </c>
    </row>
    <row r="119" spans="1:22" hidden="1" x14ac:dyDescent="0.3">
      <c r="A119" s="103" t="s">
        <v>34</v>
      </c>
      <c r="B119" s="98"/>
      <c r="C119" s="81"/>
      <c r="D119" s="80"/>
      <c r="E119" s="80">
        <v>7557.27</v>
      </c>
      <c r="F119" s="80">
        <v>19652</v>
      </c>
      <c r="G119" s="84">
        <v>17033</v>
      </c>
      <c r="H119" s="84">
        <v>33212.75</v>
      </c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3"/>
      <c r="V119" s="83"/>
    </row>
    <row r="120" spans="1:22" hidden="1" x14ac:dyDescent="0.3">
      <c r="A120" s="103" t="s">
        <v>39</v>
      </c>
      <c r="B120" s="98"/>
      <c r="C120" s="81"/>
      <c r="D120" s="80"/>
      <c r="E120" s="80">
        <v>3216</v>
      </c>
      <c r="F120" s="80">
        <v>2238</v>
      </c>
      <c r="G120" s="84">
        <v>1330</v>
      </c>
      <c r="H120" s="84">
        <v>740</v>
      </c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3"/>
      <c r="V120" s="83"/>
    </row>
    <row r="121" spans="1:22" hidden="1" x14ac:dyDescent="0.3">
      <c r="A121" s="103" t="s">
        <v>61</v>
      </c>
      <c r="B121" s="98"/>
      <c r="C121" s="81"/>
      <c r="D121" s="80"/>
      <c r="E121" s="80">
        <v>369</v>
      </c>
      <c r="F121" s="80">
        <v>1936</v>
      </c>
      <c r="G121" s="84">
        <v>2150</v>
      </c>
      <c r="H121" s="84">
        <v>8460</v>
      </c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3"/>
      <c r="V121" s="83"/>
    </row>
    <row r="122" spans="1:22" hidden="1" x14ac:dyDescent="0.3">
      <c r="A122" s="103" t="s">
        <v>96</v>
      </c>
      <c r="B122" s="98"/>
      <c r="C122" s="81"/>
      <c r="D122" s="80"/>
      <c r="E122" s="80"/>
      <c r="F122" s="80"/>
      <c r="G122" s="84"/>
      <c r="H122" s="84"/>
      <c r="I122" s="84">
        <v>14416</v>
      </c>
      <c r="J122" s="84">
        <v>15272</v>
      </c>
      <c r="K122" s="84">
        <v>20137</v>
      </c>
      <c r="L122" s="84">
        <v>11103</v>
      </c>
      <c r="M122" s="84">
        <v>5601</v>
      </c>
      <c r="N122" s="84"/>
      <c r="O122" s="84">
        <v>15086</v>
      </c>
      <c r="P122" s="84">
        <v>4556</v>
      </c>
      <c r="Q122" s="84">
        <v>16175</v>
      </c>
      <c r="R122" s="84">
        <v>20197</v>
      </c>
      <c r="S122" s="84">
        <v>10001</v>
      </c>
      <c r="T122" s="84">
        <v>23765</v>
      </c>
      <c r="U122" s="80"/>
      <c r="V122" s="83"/>
    </row>
    <row r="123" spans="1:22" hidden="1" x14ac:dyDescent="0.3">
      <c r="A123" s="103" t="s">
        <v>98</v>
      </c>
      <c r="B123" s="98"/>
      <c r="C123" s="81"/>
      <c r="D123" s="80"/>
      <c r="E123" s="80"/>
      <c r="F123" s="80"/>
      <c r="G123" s="84"/>
      <c r="H123" s="84"/>
      <c r="I123" s="84">
        <v>4767</v>
      </c>
      <c r="J123" s="84">
        <v>3522</v>
      </c>
      <c r="K123" s="84">
        <v>7121</v>
      </c>
      <c r="L123" s="84">
        <v>4916</v>
      </c>
      <c r="M123" s="84">
        <v>312</v>
      </c>
      <c r="N123" s="84">
        <v>1645</v>
      </c>
      <c r="O123" s="84">
        <v>300</v>
      </c>
      <c r="P123" s="84">
        <v>2211</v>
      </c>
      <c r="Q123" s="84">
        <v>8759</v>
      </c>
      <c r="R123" s="84">
        <v>1133</v>
      </c>
      <c r="S123" s="84">
        <v>2259</v>
      </c>
      <c r="T123" s="84">
        <v>2084</v>
      </c>
      <c r="U123" s="80"/>
      <c r="V123" s="83"/>
    </row>
    <row r="124" spans="1:22" hidden="1" x14ac:dyDescent="0.3">
      <c r="A124" s="103" t="s">
        <v>110</v>
      </c>
      <c r="B124" s="98"/>
      <c r="C124" s="81"/>
      <c r="D124" s="80"/>
      <c r="E124" s="80"/>
      <c r="F124" s="80"/>
      <c r="G124" s="84"/>
      <c r="H124" s="84"/>
      <c r="I124" s="84">
        <v>2667</v>
      </c>
      <c r="J124" s="84">
        <v>4108</v>
      </c>
      <c r="K124" s="84"/>
      <c r="L124" s="84">
        <v>771</v>
      </c>
      <c r="M124" s="84">
        <v>1627</v>
      </c>
      <c r="N124" s="84">
        <v>2863</v>
      </c>
      <c r="O124" s="84">
        <v>4460</v>
      </c>
      <c r="P124" s="84">
        <v>913</v>
      </c>
      <c r="Q124" s="84">
        <v>611</v>
      </c>
      <c r="R124" s="84">
        <v>5785</v>
      </c>
      <c r="S124" s="84">
        <v>3398</v>
      </c>
      <c r="T124" s="84">
        <v>5960</v>
      </c>
      <c r="U124" s="80"/>
      <c r="V124" s="83"/>
    </row>
    <row r="125" spans="1:22" x14ac:dyDescent="0.3">
      <c r="A125" s="103" t="s">
        <v>82</v>
      </c>
      <c r="B125" s="98">
        <v>300000</v>
      </c>
      <c r="C125" s="81"/>
      <c r="D125" s="80"/>
      <c r="E125" s="80"/>
      <c r="F125" s="80"/>
      <c r="G125" s="84"/>
      <c r="H125" s="84"/>
      <c r="I125" s="94">
        <f>I126</f>
        <v>20000</v>
      </c>
      <c r="J125" s="94">
        <f>J126</f>
        <v>0</v>
      </c>
      <c r="K125" s="94">
        <f>K126</f>
        <v>40000</v>
      </c>
      <c r="L125" s="94">
        <f t="shared" ref="L125:T125" si="24">L126</f>
        <v>20000</v>
      </c>
      <c r="M125" s="94">
        <f t="shared" si="24"/>
        <v>20000</v>
      </c>
      <c r="N125" s="94">
        <f t="shared" si="24"/>
        <v>20000</v>
      </c>
      <c r="O125" s="94">
        <f t="shared" si="24"/>
        <v>0</v>
      </c>
      <c r="P125" s="94">
        <f t="shared" si="24"/>
        <v>40000</v>
      </c>
      <c r="Q125" s="94">
        <f t="shared" si="24"/>
        <v>20000</v>
      </c>
      <c r="R125" s="94">
        <f t="shared" si="24"/>
        <v>20000</v>
      </c>
      <c r="S125" s="94">
        <f t="shared" si="24"/>
        <v>20000</v>
      </c>
      <c r="T125" s="94">
        <f t="shared" si="24"/>
        <v>20000</v>
      </c>
      <c r="U125" s="84">
        <v>240000</v>
      </c>
      <c r="V125" s="80">
        <f>B125-U125</f>
        <v>60000</v>
      </c>
    </row>
    <row r="126" spans="1:22" hidden="1" x14ac:dyDescent="0.3">
      <c r="A126" s="103" t="s">
        <v>104</v>
      </c>
      <c r="B126" s="98"/>
      <c r="C126" s="81"/>
      <c r="D126" s="80"/>
      <c r="E126" s="80"/>
      <c r="F126" s="80"/>
      <c r="G126" s="84"/>
      <c r="H126" s="84"/>
      <c r="I126" s="84">
        <v>20000</v>
      </c>
      <c r="J126" s="84"/>
      <c r="K126" s="84">
        <v>40000</v>
      </c>
      <c r="L126" s="84">
        <v>20000</v>
      </c>
      <c r="M126" s="84">
        <v>20000</v>
      </c>
      <c r="N126" s="84">
        <v>20000</v>
      </c>
      <c r="O126" s="84"/>
      <c r="P126" s="84">
        <v>40000</v>
      </c>
      <c r="Q126" s="84">
        <v>20000</v>
      </c>
      <c r="R126" s="84">
        <v>20000</v>
      </c>
      <c r="S126" s="84">
        <v>20000</v>
      </c>
      <c r="T126" s="84">
        <v>20000</v>
      </c>
      <c r="U126" s="80"/>
      <c r="V126" s="83"/>
    </row>
    <row r="127" spans="1:22" x14ac:dyDescent="0.3">
      <c r="A127" s="103" t="s">
        <v>87</v>
      </c>
      <c r="B127" s="98">
        <v>120000</v>
      </c>
      <c r="C127" s="81"/>
      <c r="D127" s="80"/>
      <c r="E127" s="80"/>
      <c r="F127" s="80"/>
      <c r="G127" s="84"/>
      <c r="H127" s="84"/>
      <c r="I127" s="94">
        <f>I128+I129</f>
        <v>9640</v>
      </c>
      <c r="J127" s="94">
        <f>J128+J129</f>
        <v>1560</v>
      </c>
      <c r="K127" s="94">
        <f>K128+K129</f>
        <v>0</v>
      </c>
      <c r="L127" s="94">
        <f>L128+L129</f>
        <v>0</v>
      </c>
      <c r="M127" s="94">
        <f t="shared" ref="M127:T127" si="25">M128+M129+M130+M131</f>
        <v>36760</v>
      </c>
      <c r="N127" s="94">
        <f t="shared" si="25"/>
        <v>17823</v>
      </c>
      <c r="O127" s="94">
        <f t="shared" si="25"/>
        <v>0</v>
      </c>
      <c r="P127" s="94">
        <f t="shared" si="25"/>
        <v>0</v>
      </c>
      <c r="Q127" s="94">
        <f t="shared" si="25"/>
        <v>10650</v>
      </c>
      <c r="R127" s="94">
        <f t="shared" si="25"/>
        <v>42687</v>
      </c>
      <c r="S127" s="94">
        <f t="shared" si="25"/>
        <v>2000</v>
      </c>
      <c r="T127" s="94">
        <f t="shared" si="25"/>
        <v>13040</v>
      </c>
      <c r="U127" s="84">
        <v>29075</v>
      </c>
      <c r="V127" s="80">
        <f>B127-U127</f>
        <v>90925</v>
      </c>
    </row>
    <row r="128" spans="1:22" hidden="1" x14ac:dyDescent="0.3">
      <c r="A128" s="103" t="s">
        <v>114</v>
      </c>
      <c r="B128" s="98"/>
      <c r="C128" s="81"/>
      <c r="D128" s="80"/>
      <c r="E128" s="80"/>
      <c r="F128" s="80"/>
      <c r="G128" s="84"/>
      <c r="H128" s="84"/>
      <c r="I128" s="84">
        <v>7240</v>
      </c>
      <c r="J128" s="84"/>
      <c r="K128" s="84"/>
      <c r="L128" s="84"/>
      <c r="M128" s="84"/>
      <c r="N128" s="84"/>
      <c r="O128" s="84"/>
      <c r="P128" s="84"/>
      <c r="Q128" s="84"/>
      <c r="R128" s="84">
        <v>31620</v>
      </c>
      <c r="S128" s="84"/>
      <c r="T128" s="84"/>
      <c r="U128" s="80"/>
      <c r="V128" s="83"/>
    </row>
    <row r="129" spans="1:22" hidden="1" x14ac:dyDescent="0.3">
      <c r="A129" s="103" t="s">
        <v>113</v>
      </c>
      <c r="B129" s="98"/>
      <c r="C129" s="81"/>
      <c r="D129" s="80"/>
      <c r="E129" s="80"/>
      <c r="F129" s="80"/>
      <c r="G129" s="84"/>
      <c r="H129" s="84"/>
      <c r="I129" s="84">
        <v>2400</v>
      </c>
      <c r="J129" s="84">
        <v>1560</v>
      </c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0"/>
      <c r="V129" s="83"/>
    </row>
    <row r="130" spans="1:22" hidden="1" x14ac:dyDescent="0.3">
      <c r="A130" s="103" t="s">
        <v>138</v>
      </c>
      <c r="B130" s="98"/>
      <c r="C130" s="81"/>
      <c r="D130" s="80"/>
      <c r="E130" s="80"/>
      <c r="F130" s="80"/>
      <c r="G130" s="84"/>
      <c r="H130" s="84"/>
      <c r="I130" s="84"/>
      <c r="J130" s="84"/>
      <c r="K130" s="84"/>
      <c r="L130" s="84"/>
      <c r="M130" s="84">
        <v>20000</v>
      </c>
      <c r="N130" s="84"/>
      <c r="O130" s="84"/>
      <c r="P130" s="84"/>
      <c r="Q130" s="84"/>
      <c r="R130" s="84"/>
      <c r="S130" s="84"/>
      <c r="T130" s="84">
        <v>13040</v>
      </c>
      <c r="U130" s="80"/>
      <c r="V130" s="83"/>
    </row>
    <row r="131" spans="1:22" hidden="1" x14ac:dyDescent="0.3">
      <c r="A131" s="103" t="s">
        <v>139</v>
      </c>
      <c r="B131" s="98"/>
      <c r="C131" s="81"/>
      <c r="D131" s="80"/>
      <c r="E131" s="80"/>
      <c r="F131" s="80"/>
      <c r="G131" s="84"/>
      <c r="H131" s="84"/>
      <c r="I131" s="84"/>
      <c r="J131" s="84"/>
      <c r="K131" s="84"/>
      <c r="L131" s="84"/>
      <c r="M131" s="84">
        <v>16760</v>
      </c>
      <c r="N131" s="84">
        <v>17823</v>
      </c>
      <c r="O131" s="84"/>
      <c r="P131" s="84"/>
      <c r="Q131" s="84">
        <v>10650</v>
      </c>
      <c r="R131" s="84">
        <v>11067</v>
      </c>
      <c r="S131" s="84">
        <v>2000</v>
      </c>
      <c r="T131" s="84"/>
      <c r="U131" s="80"/>
      <c r="V131" s="83"/>
    </row>
    <row r="132" spans="1:22" x14ac:dyDescent="0.3">
      <c r="A132" s="103" t="s">
        <v>93</v>
      </c>
      <c r="B132" s="98">
        <v>150000</v>
      </c>
      <c r="C132" s="81"/>
      <c r="D132" s="80"/>
      <c r="E132" s="80"/>
      <c r="F132" s="80"/>
      <c r="G132" s="84"/>
      <c r="H132" s="84"/>
      <c r="I132" s="94">
        <v>150000</v>
      </c>
      <c r="J132" s="94"/>
      <c r="K132" s="94"/>
      <c r="L132" s="94"/>
      <c r="M132" s="94"/>
      <c r="N132" s="94"/>
      <c r="O132" s="94"/>
      <c r="P132" s="94"/>
      <c r="Q132" s="84"/>
      <c r="R132" s="84"/>
      <c r="S132" s="84"/>
      <c r="T132" s="84"/>
      <c r="U132" s="80">
        <v>150000</v>
      </c>
      <c r="V132" s="80">
        <f>B132-U132</f>
        <v>0</v>
      </c>
    </row>
    <row r="133" spans="1:22" s="95" customFormat="1" x14ac:dyDescent="0.3">
      <c r="A133" s="109" t="s">
        <v>14</v>
      </c>
      <c r="B133" s="104">
        <v>3581300</v>
      </c>
      <c r="C133" s="82">
        <v>2383750</v>
      </c>
      <c r="D133" s="82">
        <f>B133-C133</f>
        <v>1197550</v>
      </c>
      <c r="E133" s="82"/>
      <c r="F133" s="82">
        <v>802500</v>
      </c>
      <c r="G133" s="94"/>
      <c r="H133" s="94"/>
      <c r="I133" s="94">
        <v>777500</v>
      </c>
      <c r="J133" s="94"/>
      <c r="K133" s="94"/>
      <c r="L133" s="94">
        <v>755000</v>
      </c>
      <c r="M133" s="94"/>
      <c r="N133" s="94"/>
      <c r="O133" s="94">
        <v>765000</v>
      </c>
      <c r="P133" s="94"/>
      <c r="Q133" s="94"/>
      <c r="R133" s="94">
        <v>748750</v>
      </c>
      <c r="S133" s="94"/>
      <c r="T133" s="94"/>
      <c r="U133" s="82">
        <v>3525250</v>
      </c>
      <c r="V133" s="82">
        <f>B133-U133</f>
        <v>56050</v>
      </c>
    </row>
    <row r="134" spans="1:22" s="95" customFormat="1" x14ac:dyDescent="0.3">
      <c r="A134" s="92" t="s">
        <v>12</v>
      </c>
      <c r="B134" s="94">
        <v>3002300</v>
      </c>
      <c r="C134" s="82">
        <f>C135+C136+C137+C138+C139</f>
        <v>881786</v>
      </c>
      <c r="D134" s="82">
        <f>B134-C134</f>
        <v>2120514</v>
      </c>
      <c r="E134" s="82"/>
      <c r="F134" s="82">
        <f>F135+F136+F137+F138+F139</f>
        <v>203017</v>
      </c>
      <c r="G134" s="94">
        <f>G135+G136+G137+G138+G139</f>
        <v>101656</v>
      </c>
      <c r="H134" s="94">
        <f>H135+H136+H137+H138+H139</f>
        <v>0</v>
      </c>
      <c r="I134" s="94"/>
      <c r="J134" s="94"/>
      <c r="K134" s="94"/>
      <c r="L134" s="94"/>
      <c r="M134" s="94"/>
      <c r="N134" s="94"/>
      <c r="O134" s="94"/>
      <c r="P134" s="94"/>
      <c r="Q134" s="94"/>
      <c r="R134" s="94"/>
      <c r="S134" s="94"/>
      <c r="T134" s="94">
        <f>T140</f>
        <v>70532</v>
      </c>
      <c r="U134" s="82">
        <v>488111</v>
      </c>
      <c r="V134" s="82">
        <f>B134-U134</f>
        <v>2514189</v>
      </c>
    </row>
    <row r="135" spans="1:22" s="95" customFormat="1" hidden="1" x14ac:dyDescent="0.3">
      <c r="A135" s="92" t="s">
        <v>218</v>
      </c>
      <c r="B135" s="94"/>
      <c r="C135" s="80">
        <v>188200</v>
      </c>
      <c r="D135" s="80"/>
      <c r="E135" s="80"/>
      <c r="F135" s="82"/>
      <c r="G135" s="94"/>
      <c r="H135" s="94"/>
      <c r="I135" s="84">
        <v>188200</v>
      </c>
      <c r="J135" s="84">
        <v>188200</v>
      </c>
      <c r="K135" s="84">
        <v>188200</v>
      </c>
      <c r="L135" s="84">
        <v>188200</v>
      </c>
      <c r="M135" s="84">
        <v>188200</v>
      </c>
      <c r="N135" s="84">
        <v>188200</v>
      </c>
      <c r="O135" s="84">
        <v>188200</v>
      </c>
      <c r="P135" s="84">
        <v>188200</v>
      </c>
      <c r="Q135" s="94"/>
      <c r="R135" s="94"/>
      <c r="S135" s="94"/>
      <c r="T135" s="94"/>
      <c r="U135" s="92"/>
      <c r="V135" s="92"/>
    </row>
    <row r="136" spans="1:22" s="95" customFormat="1" hidden="1" x14ac:dyDescent="0.3">
      <c r="A136" s="83" t="s">
        <v>32</v>
      </c>
      <c r="B136" s="94"/>
      <c r="C136" s="80">
        <v>36204</v>
      </c>
      <c r="D136" s="80"/>
      <c r="E136" s="80"/>
      <c r="F136" s="82"/>
      <c r="G136" s="94"/>
      <c r="H136" s="94"/>
      <c r="I136" s="84">
        <v>36204</v>
      </c>
      <c r="J136" s="84">
        <v>36204</v>
      </c>
      <c r="K136" s="84">
        <v>36204</v>
      </c>
      <c r="L136" s="84">
        <v>36204</v>
      </c>
      <c r="M136" s="84">
        <v>36204</v>
      </c>
      <c r="N136" s="84">
        <v>36204</v>
      </c>
      <c r="O136" s="84">
        <v>36204</v>
      </c>
      <c r="P136" s="84">
        <v>36204</v>
      </c>
      <c r="Q136" s="94"/>
      <c r="R136" s="94"/>
      <c r="S136" s="94"/>
      <c r="T136" s="94"/>
      <c r="U136" s="92"/>
      <c r="V136" s="92"/>
    </row>
    <row r="137" spans="1:22" hidden="1" x14ac:dyDescent="0.3">
      <c r="A137" s="83" t="s">
        <v>31</v>
      </c>
      <c r="B137" s="84"/>
      <c r="C137" s="80">
        <v>15181</v>
      </c>
      <c r="D137" s="80"/>
      <c r="E137" s="80"/>
      <c r="F137" s="84">
        <v>3017</v>
      </c>
      <c r="G137" s="84"/>
      <c r="H137" s="84"/>
      <c r="I137" s="84">
        <v>18198</v>
      </c>
      <c r="J137" s="84">
        <v>18198</v>
      </c>
      <c r="K137" s="84">
        <v>18198</v>
      </c>
      <c r="L137" s="84">
        <v>18198</v>
      </c>
      <c r="M137" s="84">
        <v>18198</v>
      </c>
      <c r="N137" s="84">
        <v>18198</v>
      </c>
      <c r="O137" s="84">
        <v>18198</v>
      </c>
      <c r="P137" s="84">
        <v>18198</v>
      </c>
      <c r="Q137" s="84"/>
      <c r="R137" s="84"/>
      <c r="S137" s="84"/>
      <c r="T137" s="84"/>
      <c r="U137" s="83"/>
      <c r="V137" s="83"/>
    </row>
    <row r="138" spans="1:22" hidden="1" x14ac:dyDescent="0.3">
      <c r="A138" s="83" t="s">
        <v>28</v>
      </c>
      <c r="B138" s="84"/>
      <c r="C138" s="80">
        <v>492201</v>
      </c>
      <c r="D138" s="80"/>
      <c r="E138" s="80"/>
      <c r="F138" s="84">
        <v>200000</v>
      </c>
      <c r="G138" s="84">
        <v>101656</v>
      </c>
      <c r="H138" s="84"/>
      <c r="I138" s="84">
        <v>793857</v>
      </c>
      <c r="J138" s="84">
        <v>793857</v>
      </c>
      <c r="K138" s="84">
        <v>793857</v>
      </c>
      <c r="L138" s="84">
        <v>793857</v>
      </c>
      <c r="M138" s="84">
        <v>793857</v>
      </c>
      <c r="N138" s="84">
        <v>793857</v>
      </c>
      <c r="O138" s="84">
        <v>793857</v>
      </c>
      <c r="P138" s="84">
        <v>793857</v>
      </c>
      <c r="Q138" s="84"/>
      <c r="R138" s="84"/>
      <c r="S138" s="84"/>
      <c r="T138" s="84"/>
      <c r="U138" s="83"/>
      <c r="V138" s="83"/>
    </row>
    <row r="139" spans="1:22" hidden="1" x14ac:dyDescent="0.3">
      <c r="A139" s="83" t="s">
        <v>29</v>
      </c>
      <c r="B139" s="84"/>
      <c r="C139" s="80">
        <v>150000</v>
      </c>
      <c r="D139" s="80"/>
      <c r="E139" s="80"/>
      <c r="F139" s="84"/>
      <c r="G139" s="84"/>
      <c r="H139" s="84"/>
      <c r="I139" s="84">
        <v>150000</v>
      </c>
      <c r="J139" s="84">
        <v>150000</v>
      </c>
      <c r="K139" s="84">
        <v>150000</v>
      </c>
      <c r="L139" s="84">
        <v>150000</v>
      </c>
      <c r="M139" s="84">
        <v>150000</v>
      </c>
      <c r="N139" s="84">
        <v>150000</v>
      </c>
      <c r="O139" s="84">
        <v>150000</v>
      </c>
      <c r="P139" s="84">
        <v>150000</v>
      </c>
      <c r="Q139" s="84"/>
      <c r="R139" s="84"/>
      <c r="S139" s="84"/>
      <c r="T139" s="84"/>
      <c r="U139" s="83"/>
      <c r="V139" s="83"/>
    </row>
    <row r="140" spans="1:22" hidden="1" x14ac:dyDescent="0.3">
      <c r="A140" s="83" t="s">
        <v>149</v>
      </c>
      <c r="B140" s="84"/>
      <c r="C140" s="80"/>
      <c r="D140" s="80"/>
      <c r="E140" s="80"/>
      <c r="F140" s="84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>
        <v>70532</v>
      </c>
      <c r="U140" s="80">
        <f>SUM(I140:T140)</f>
        <v>70532</v>
      </c>
      <c r="V140" s="83"/>
    </row>
    <row r="141" spans="1:22" s="95" customFormat="1" x14ac:dyDescent="0.3">
      <c r="A141" s="92" t="s">
        <v>27</v>
      </c>
      <c r="B141" s="94"/>
      <c r="C141" s="82">
        <v>3450000</v>
      </c>
      <c r="D141" s="82">
        <f>B141-C141</f>
        <v>-3450000</v>
      </c>
      <c r="E141" s="82">
        <v>200000</v>
      </c>
      <c r="F141" s="94">
        <v>200000</v>
      </c>
      <c r="G141" s="94"/>
      <c r="H141" s="94">
        <v>200000</v>
      </c>
      <c r="I141" s="94">
        <v>1000000</v>
      </c>
      <c r="J141" s="94"/>
      <c r="K141" s="94">
        <v>500000</v>
      </c>
      <c r="L141" s="94">
        <v>100000</v>
      </c>
      <c r="M141" s="94"/>
      <c r="N141" s="94">
        <v>400000</v>
      </c>
      <c r="O141" s="94"/>
      <c r="P141" s="94"/>
      <c r="Q141" s="94">
        <v>1800000</v>
      </c>
      <c r="R141" s="94"/>
      <c r="S141" s="94">
        <v>3000000</v>
      </c>
      <c r="T141" s="94">
        <v>200000</v>
      </c>
      <c r="U141" s="82">
        <v>5300000</v>
      </c>
      <c r="V141" s="92"/>
    </row>
    <row r="142" spans="1:22" s="95" customFormat="1" x14ac:dyDescent="0.3">
      <c r="A142" s="92"/>
      <c r="B142" s="94"/>
      <c r="C142" s="82"/>
      <c r="D142" s="82"/>
      <c r="E142" s="82"/>
      <c r="F142" s="94">
        <v>62868</v>
      </c>
      <c r="G142" s="94"/>
      <c r="H142" s="94">
        <v>2744</v>
      </c>
      <c r="I142" s="94"/>
      <c r="J142" s="94"/>
      <c r="K142" s="94"/>
      <c r="L142" s="94"/>
      <c r="M142" s="94"/>
      <c r="N142" s="94"/>
      <c r="O142" s="94"/>
      <c r="P142" s="94"/>
      <c r="Q142" s="94"/>
      <c r="R142" s="94"/>
      <c r="S142" s="94"/>
      <c r="T142" s="94"/>
      <c r="U142" s="92"/>
      <c r="V142" s="92"/>
    </row>
    <row r="143" spans="1:22" x14ac:dyDescent="0.3">
      <c r="A143" s="92" t="s">
        <v>1</v>
      </c>
      <c r="B143" s="94">
        <f>B11+B24+B29+B39+B133+B134</f>
        <v>37680000</v>
      </c>
      <c r="C143" s="82">
        <f>C11+C24+C29+C39+C133+C134+C141</f>
        <v>26782428</v>
      </c>
      <c r="D143" s="82">
        <f>D11+D24+D29+D39+D133+D134+D141</f>
        <v>10327572</v>
      </c>
      <c r="E143" s="82">
        <f>E11+E24+E29+E39+E133+E134+E141</f>
        <v>2114794.27</v>
      </c>
      <c r="F143" s="94">
        <f t="shared" ref="F143:T143" si="26">F11+F24+F29+F39+F133+F134+F141+F142</f>
        <v>3463257</v>
      </c>
      <c r="G143" s="94">
        <f t="shared" si="26"/>
        <v>2342254</v>
      </c>
      <c r="H143" s="94">
        <f t="shared" si="26"/>
        <v>3824209.75</v>
      </c>
      <c r="I143" s="94">
        <f t="shared" si="26"/>
        <v>4272597</v>
      </c>
      <c r="J143" s="94">
        <f t="shared" si="26"/>
        <v>2823361</v>
      </c>
      <c r="K143" s="94">
        <f t="shared" si="26"/>
        <v>3360938</v>
      </c>
      <c r="L143" s="94">
        <f t="shared" si="26"/>
        <v>2442086</v>
      </c>
      <c r="M143" s="94">
        <f t="shared" si="26"/>
        <v>1847542</v>
      </c>
      <c r="N143" s="94">
        <f t="shared" si="26"/>
        <v>2674990</v>
      </c>
      <c r="O143" s="94">
        <f t="shared" si="26"/>
        <v>2785216</v>
      </c>
      <c r="P143" s="94">
        <f t="shared" si="26"/>
        <v>2359412</v>
      </c>
      <c r="Q143" s="94">
        <f t="shared" si="26"/>
        <v>3804117</v>
      </c>
      <c r="R143" s="94">
        <f t="shared" si="26"/>
        <v>2591494</v>
      </c>
      <c r="S143" s="94">
        <f t="shared" si="26"/>
        <v>4731001</v>
      </c>
      <c r="T143" s="94">
        <f t="shared" si="26"/>
        <v>3238406</v>
      </c>
      <c r="U143" s="94">
        <f>U11+U24+U29+U39+U133+U134+U141</f>
        <v>36977515</v>
      </c>
      <c r="V143" s="82">
        <f>B143-U143</f>
        <v>702485</v>
      </c>
    </row>
    <row r="144" spans="1:22" x14ac:dyDescent="0.3">
      <c r="A144" s="83" t="s">
        <v>219</v>
      </c>
      <c r="B144" s="84"/>
      <c r="C144" s="80">
        <f>C5+C9-C143</f>
        <v>952949</v>
      </c>
      <c r="D144" s="84"/>
      <c r="E144" s="84"/>
      <c r="F144" s="84">
        <f>C144+F9-F143</f>
        <v>746587</v>
      </c>
      <c r="G144" s="84">
        <f>F144+G9-G143</f>
        <v>1771726</v>
      </c>
      <c r="H144" s="84"/>
      <c r="I144" s="94"/>
      <c r="J144" s="94"/>
      <c r="K144" s="94"/>
      <c r="L144" s="94"/>
      <c r="M144" s="94"/>
      <c r="N144" s="94"/>
      <c r="O144" s="94"/>
      <c r="P144" s="94"/>
      <c r="Q144" s="84"/>
      <c r="R144" s="84"/>
      <c r="S144" s="84"/>
      <c r="T144" s="84"/>
      <c r="U144" s="82">
        <f>U5+U9-U143</f>
        <v>767240</v>
      </c>
      <c r="V144" s="83"/>
    </row>
    <row r="145" spans="1:22" x14ac:dyDescent="0.3">
      <c r="A145" s="83"/>
      <c r="B145" s="84"/>
      <c r="C145" s="83"/>
      <c r="D145" s="83"/>
      <c r="E145" s="83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3"/>
      <c r="V145" s="83"/>
    </row>
    <row r="147" spans="1:22" x14ac:dyDescent="0.3">
      <c r="A147" s="110"/>
      <c r="B147" s="111"/>
    </row>
    <row r="148" spans="1:22" x14ac:dyDescent="0.3">
      <c r="A148" s="114"/>
    </row>
    <row r="168" spans="1:2" x14ac:dyDescent="0.3">
      <c r="A168" s="95"/>
      <c r="B168" s="95"/>
    </row>
  </sheetData>
  <mergeCells count="3">
    <mergeCell ref="A2:U2"/>
    <mergeCell ref="V30:V31"/>
    <mergeCell ref="V41:V4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00EF3-709E-429E-BA95-6AC7AAFB50EB}">
  <sheetPr>
    <pageSetUpPr fitToPage="1"/>
  </sheetPr>
  <dimension ref="A2:U170"/>
  <sheetViews>
    <sheetView workbookViewId="0">
      <selection activeCell="A14" sqref="A14"/>
    </sheetView>
  </sheetViews>
  <sheetFormatPr defaultRowHeight="14.4" x14ac:dyDescent="0.3"/>
  <cols>
    <col min="1" max="1" width="90.6640625" customWidth="1"/>
    <col min="2" max="2" width="26.5546875" customWidth="1"/>
    <col min="3" max="3" width="17.88671875" hidden="1" customWidth="1"/>
    <col min="4" max="5" width="17" hidden="1" customWidth="1"/>
    <col min="6" max="6" width="15" style="44" hidden="1" customWidth="1"/>
    <col min="7" max="7" width="13.6640625" hidden="1" customWidth="1"/>
    <col min="8" max="8" width="6.33203125" hidden="1" customWidth="1"/>
    <col min="9" max="9" width="14.33203125" style="50" hidden="1" customWidth="1"/>
    <col min="10" max="10" width="15.44140625" style="50" hidden="1" customWidth="1"/>
    <col min="11" max="11" width="14" hidden="1" customWidth="1"/>
    <col min="12" max="12" width="14.6640625" hidden="1" customWidth="1"/>
    <col min="13" max="13" width="14.109375" hidden="1" customWidth="1"/>
    <col min="14" max="14" width="13.88671875" hidden="1" customWidth="1"/>
    <col min="15" max="15" width="14.6640625" hidden="1" customWidth="1"/>
    <col min="16" max="16" width="14.33203125" hidden="1" customWidth="1"/>
    <col min="17" max="17" width="14.109375" style="50" hidden="1" customWidth="1"/>
    <col min="18" max="20" width="14.33203125" style="50" hidden="1" customWidth="1"/>
    <col min="21" max="21" width="30.88671875" customWidth="1"/>
  </cols>
  <sheetData>
    <row r="2" spans="1:21" ht="25.8" x14ac:dyDescent="0.5">
      <c r="A2" s="5" t="s">
        <v>161</v>
      </c>
    </row>
    <row r="4" spans="1:21" ht="29.25" customHeight="1" x14ac:dyDescent="0.45">
      <c r="A4" s="1" t="s">
        <v>2</v>
      </c>
      <c r="B4" s="1" t="s">
        <v>151</v>
      </c>
      <c r="C4" s="23" t="s">
        <v>26</v>
      </c>
      <c r="D4" s="23"/>
      <c r="E4" s="23" t="s">
        <v>52</v>
      </c>
      <c r="F4" s="45" t="s">
        <v>33</v>
      </c>
      <c r="G4" s="35" t="s">
        <v>59</v>
      </c>
      <c r="H4" s="35" t="s">
        <v>77</v>
      </c>
      <c r="I4" s="51" t="s">
        <v>94</v>
      </c>
      <c r="J4" s="51" t="s">
        <v>116</v>
      </c>
      <c r="K4" s="59" t="s">
        <v>135</v>
      </c>
      <c r="L4" s="59" t="s">
        <v>136</v>
      </c>
      <c r="M4" s="59" t="s">
        <v>137</v>
      </c>
      <c r="N4" s="59" t="s">
        <v>140</v>
      </c>
      <c r="O4" s="59" t="s">
        <v>141</v>
      </c>
      <c r="P4" s="59" t="s">
        <v>143</v>
      </c>
      <c r="Q4" s="36" t="s">
        <v>52</v>
      </c>
      <c r="R4" s="36" t="s">
        <v>33</v>
      </c>
      <c r="S4" s="36" t="s">
        <v>59</v>
      </c>
      <c r="T4" s="36" t="s">
        <v>77</v>
      </c>
      <c r="U4" s="1" t="s">
        <v>208</v>
      </c>
    </row>
    <row r="5" spans="1:21" s="27" customFormat="1" ht="18.75" customHeight="1" x14ac:dyDescent="0.35">
      <c r="A5" s="6" t="s">
        <v>153</v>
      </c>
      <c r="B5" s="6"/>
      <c r="C5" s="32">
        <v>795584</v>
      </c>
      <c r="D5" s="28"/>
      <c r="E5" s="28"/>
      <c r="F5" s="46"/>
      <c r="G5" s="28"/>
      <c r="H5" s="28"/>
      <c r="I5" s="36">
        <v>1556583</v>
      </c>
      <c r="J5" s="36"/>
      <c r="K5" s="36"/>
      <c r="L5" s="36"/>
      <c r="M5" s="36"/>
      <c r="N5" s="36"/>
      <c r="O5" s="36"/>
      <c r="P5" s="36"/>
      <c r="Q5" s="18"/>
      <c r="R5" s="18"/>
      <c r="S5" s="18"/>
      <c r="T5" s="18"/>
      <c r="U5" s="36">
        <v>704238</v>
      </c>
    </row>
    <row r="6" spans="1:21" ht="18.75" customHeight="1" x14ac:dyDescent="0.3">
      <c r="A6" s="2" t="s">
        <v>154</v>
      </c>
      <c r="B6" s="7">
        <v>37680000</v>
      </c>
      <c r="C6" s="24">
        <v>26222113</v>
      </c>
      <c r="D6" s="24">
        <f>B6-C6</f>
        <v>11457887</v>
      </c>
      <c r="E6" s="24">
        <v>3105168</v>
      </c>
      <c r="F6" s="24">
        <v>3205902</v>
      </c>
      <c r="G6" s="7">
        <v>3272000</v>
      </c>
      <c r="H6" s="7">
        <v>3028750</v>
      </c>
      <c r="I6" s="7">
        <v>2293000</v>
      </c>
      <c r="J6" s="7">
        <v>3099000</v>
      </c>
      <c r="K6" s="7">
        <v>3229000</v>
      </c>
      <c r="L6" s="7">
        <v>3430000</v>
      </c>
      <c r="M6" s="7">
        <v>1477000</v>
      </c>
      <c r="N6" s="7">
        <v>2746000</v>
      </c>
      <c r="O6" s="7">
        <v>2799000</v>
      </c>
      <c r="P6" s="7">
        <v>3273000</v>
      </c>
      <c r="Q6" s="7">
        <v>3254000</v>
      </c>
      <c r="R6" s="7">
        <v>2834000</v>
      </c>
      <c r="S6" s="7">
        <v>3504624</v>
      </c>
      <c r="T6" s="7">
        <v>3250000</v>
      </c>
      <c r="U6" s="24">
        <v>36768692</v>
      </c>
    </row>
    <row r="7" spans="1:21" x14ac:dyDescent="0.3">
      <c r="A7" s="2" t="s">
        <v>162</v>
      </c>
      <c r="B7" s="7"/>
      <c r="C7" s="24">
        <v>260000</v>
      </c>
      <c r="D7" s="33"/>
      <c r="E7" s="42">
        <v>55000</v>
      </c>
      <c r="F7" s="24">
        <v>20000</v>
      </c>
      <c r="G7" s="7">
        <v>20000</v>
      </c>
      <c r="H7" s="7">
        <v>20000</v>
      </c>
      <c r="I7" s="7">
        <v>15000</v>
      </c>
      <c r="J7" s="7">
        <v>35000</v>
      </c>
      <c r="K7" s="7">
        <v>30000</v>
      </c>
      <c r="L7" s="7">
        <v>50000</v>
      </c>
      <c r="M7" s="7">
        <v>20000</v>
      </c>
      <c r="N7" s="7">
        <v>20000</v>
      </c>
      <c r="O7" s="7">
        <v>50000</v>
      </c>
      <c r="P7" s="7">
        <v>25000</v>
      </c>
      <c r="Q7" s="7">
        <v>20000</v>
      </c>
      <c r="R7" s="7">
        <v>35000</v>
      </c>
      <c r="S7" s="7">
        <v>60000</v>
      </c>
      <c r="T7" s="7">
        <v>35000</v>
      </c>
      <c r="U7" s="24"/>
    </row>
    <row r="8" spans="1:21" x14ac:dyDescent="0.3">
      <c r="A8" s="2" t="s">
        <v>80</v>
      </c>
      <c r="B8" s="7"/>
      <c r="C8" s="24">
        <v>457680</v>
      </c>
      <c r="D8" s="33"/>
      <c r="E8" s="42">
        <v>54573</v>
      </c>
      <c r="F8" s="24">
        <v>30993</v>
      </c>
      <c r="G8" s="7">
        <v>75393</v>
      </c>
      <c r="H8" s="7">
        <v>67621</v>
      </c>
      <c r="I8" s="7">
        <v>37732</v>
      </c>
      <c r="J8" s="7">
        <v>9775</v>
      </c>
      <c r="K8" s="7">
        <v>128064</v>
      </c>
      <c r="L8" s="7">
        <v>37942</v>
      </c>
      <c r="M8" s="7"/>
      <c r="N8" s="7"/>
      <c r="O8" s="7">
        <v>2278</v>
      </c>
      <c r="P8" s="7"/>
      <c r="Q8" s="7">
        <v>256003</v>
      </c>
      <c r="R8" s="7"/>
      <c r="S8" s="7">
        <v>1392</v>
      </c>
      <c r="T8" s="7">
        <v>16245</v>
      </c>
      <c r="U8" s="24"/>
    </row>
    <row r="9" spans="1:21" x14ac:dyDescent="0.3">
      <c r="A9" s="2"/>
      <c r="B9" s="7"/>
      <c r="C9" s="2"/>
      <c r="D9" s="2"/>
      <c r="E9" s="7">
        <v>2214</v>
      </c>
      <c r="F9" s="7">
        <v>98628</v>
      </c>
      <c r="G9" s="7">
        <v>29117</v>
      </c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2"/>
    </row>
    <row r="10" spans="1:21" s="13" customFormat="1" ht="18.75" customHeight="1" x14ac:dyDescent="0.35">
      <c r="A10" s="6" t="s">
        <v>0</v>
      </c>
      <c r="B10" s="12">
        <f t="shared" ref="B10:R10" si="0">SUM(B6:B9)</f>
        <v>37680000</v>
      </c>
      <c r="C10" s="10">
        <f t="shared" si="0"/>
        <v>26939793</v>
      </c>
      <c r="D10" s="10">
        <f t="shared" si="0"/>
        <v>11457887</v>
      </c>
      <c r="E10" s="10">
        <f t="shared" si="0"/>
        <v>3216955</v>
      </c>
      <c r="F10" s="10">
        <f t="shared" si="0"/>
        <v>3355523</v>
      </c>
      <c r="G10" s="36">
        <f t="shared" si="0"/>
        <v>3396510</v>
      </c>
      <c r="H10" s="36">
        <f t="shared" si="0"/>
        <v>3116371</v>
      </c>
      <c r="I10" s="52">
        <f t="shared" si="0"/>
        <v>2345732</v>
      </c>
      <c r="J10" s="52">
        <f t="shared" si="0"/>
        <v>3143775</v>
      </c>
      <c r="K10" s="52">
        <f t="shared" si="0"/>
        <v>3387064</v>
      </c>
      <c r="L10" s="52">
        <f t="shared" si="0"/>
        <v>3517942</v>
      </c>
      <c r="M10" s="52">
        <f t="shared" si="0"/>
        <v>1497000</v>
      </c>
      <c r="N10" s="52">
        <f t="shared" si="0"/>
        <v>2766000</v>
      </c>
      <c r="O10" s="52">
        <f t="shared" si="0"/>
        <v>2851278</v>
      </c>
      <c r="P10" s="52">
        <f t="shared" si="0"/>
        <v>3298000</v>
      </c>
      <c r="Q10" s="52">
        <f t="shared" si="0"/>
        <v>3530003</v>
      </c>
      <c r="R10" s="52">
        <f t="shared" si="0"/>
        <v>2869000</v>
      </c>
      <c r="S10" s="52">
        <f>SUM(S6:S9)</f>
        <v>3566016</v>
      </c>
      <c r="T10" s="52">
        <f>SUM(T6:T9)</f>
        <v>3301245</v>
      </c>
      <c r="U10" s="12">
        <f>SUM(U6:U9)</f>
        <v>36768692</v>
      </c>
    </row>
    <row r="11" spans="1:21" ht="18.75" customHeight="1" x14ac:dyDescent="0.35">
      <c r="A11" s="6"/>
      <c r="B11" s="10"/>
      <c r="C11" s="2"/>
      <c r="D11" s="2"/>
      <c r="E11" s="2"/>
      <c r="F11" s="24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2"/>
    </row>
    <row r="12" spans="1:21" ht="23.4" x14ac:dyDescent="0.45">
      <c r="A12" s="1" t="s">
        <v>25</v>
      </c>
      <c r="B12" s="7"/>
      <c r="C12" s="2"/>
      <c r="D12" s="2"/>
      <c r="E12" s="2"/>
      <c r="F12" s="24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2"/>
    </row>
    <row r="13" spans="1:21" s="20" customFormat="1" x14ac:dyDescent="0.3">
      <c r="A13" s="19" t="s">
        <v>3</v>
      </c>
      <c r="B13" s="18">
        <f>B14+B20+B24+B25</f>
        <v>2547000</v>
      </c>
      <c r="C13" s="10">
        <f>C14+C20+C25</f>
        <v>1691971</v>
      </c>
      <c r="D13" s="10">
        <f>D14+D20+D24+D25</f>
        <v>855029</v>
      </c>
      <c r="E13" s="10">
        <f>E14+E20+E24+E25</f>
        <v>59630</v>
      </c>
      <c r="F13" s="10">
        <f>F14+F20+F24+F25</f>
        <v>20014</v>
      </c>
      <c r="G13" s="18">
        <f>G14+G20+G24+G25</f>
        <v>119420</v>
      </c>
      <c r="H13" s="18">
        <f>H14+H20+H24++H25</f>
        <v>64826</v>
      </c>
      <c r="I13" s="18">
        <f>I14+I20+I24+I25</f>
        <v>490641</v>
      </c>
      <c r="J13" s="18">
        <f>J14+J20+J24+J25</f>
        <v>471676</v>
      </c>
      <c r="K13" s="18">
        <f>K14+K20+K24+K25</f>
        <v>548858</v>
      </c>
      <c r="L13" s="18">
        <f t="shared" ref="L13:T13" si="1">L14+L20+L24+L25</f>
        <v>0</v>
      </c>
      <c r="M13" s="18">
        <f t="shared" si="1"/>
        <v>7889</v>
      </c>
      <c r="N13" s="18">
        <f t="shared" si="1"/>
        <v>13440</v>
      </c>
      <c r="O13" s="18">
        <f t="shared" si="1"/>
        <v>120554</v>
      </c>
      <c r="P13" s="18">
        <f t="shared" si="1"/>
        <v>52107</v>
      </c>
      <c r="Q13" s="18">
        <f t="shared" si="1"/>
        <v>4000</v>
      </c>
      <c r="R13" s="18">
        <f t="shared" si="1"/>
        <v>61065</v>
      </c>
      <c r="S13" s="18">
        <f t="shared" si="1"/>
        <v>65127</v>
      </c>
      <c r="T13" s="18">
        <f t="shared" si="1"/>
        <v>141901</v>
      </c>
      <c r="U13" s="18">
        <f>U14+U20+U24+U25</f>
        <v>1641773</v>
      </c>
    </row>
    <row r="14" spans="1:21" x14ac:dyDescent="0.3">
      <c r="A14" s="2" t="s">
        <v>83</v>
      </c>
      <c r="B14" s="7">
        <v>350000</v>
      </c>
      <c r="C14" s="24">
        <v>220219</v>
      </c>
      <c r="D14" s="24">
        <f>B14-C14</f>
        <v>129781</v>
      </c>
      <c r="E14" s="24">
        <f>E15</f>
        <v>20000</v>
      </c>
      <c r="F14" s="24">
        <v>814</v>
      </c>
      <c r="G14" s="7">
        <f>G15+G16+G17</f>
        <v>50220</v>
      </c>
      <c r="H14" s="7">
        <f>H15+H16+H17</f>
        <v>16426</v>
      </c>
      <c r="I14" s="36">
        <f>I18+I19</f>
        <v>984</v>
      </c>
      <c r="J14" s="36">
        <f>J18+J19</f>
        <v>1219</v>
      </c>
      <c r="K14" s="36">
        <f>K18+K19</f>
        <v>40000</v>
      </c>
      <c r="L14" s="36">
        <f t="shared" ref="L14:T14" si="2">L18+L19</f>
        <v>0</v>
      </c>
      <c r="M14" s="36">
        <f t="shared" si="2"/>
        <v>209</v>
      </c>
      <c r="N14" s="36">
        <f t="shared" si="2"/>
        <v>0</v>
      </c>
      <c r="O14" s="36">
        <f t="shared" si="2"/>
        <v>554</v>
      </c>
      <c r="P14" s="36">
        <f t="shared" si="2"/>
        <v>13707</v>
      </c>
      <c r="Q14" s="36">
        <f t="shared" si="2"/>
        <v>4000</v>
      </c>
      <c r="R14" s="36">
        <f t="shared" si="2"/>
        <v>41865</v>
      </c>
      <c r="S14" s="36">
        <f t="shared" si="2"/>
        <v>45927</v>
      </c>
      <c r="T14" s="36">
        <f t="shared" si="2"/>
        <v>10977</v>
      </c>
      <c r="U14" s="10">
        <v>94076</v>
      </c>
    </row>
    <row r="15" spans="1:21" hidden="1" x14ac:dyDescent="0.3">
      <c r="A15" s="2" t="s">
        <v>53</v>
      </c>
      <c r="B15" s="7"/>
      <c r="C15" s="24"/>
      <c r="D15" s="24"/>
      <c r="E15" s="24">
        <v>20000</v>
      </c>
      <c r="F15" s="24"/>
      <c r="G15" s="7">
        <v>20000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10"/>
    </row>
    <row r="16" spans="1:21" hidden="1" x14ac:dyDescent="0.3">
      <c r="A16" s="2" t="s">
        <v>62</v>
      </c>
      <c r="B16" s="7"/>
      <c r="C16" s="24"/>
      <c r="D16" s="24"/>
      <c r="E16" s="24"/>
      <c r="F16" s="24"/>
      <c r="G16" s="7">
        <v>30000</v>
      </c>
      <c r="H16" s="7">
        <v>15000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10"/>
    </row>
    <row r="17" spans="1:21" hidden="1" x14ac:dyDescent="0.3">
      <c r="A17" s="2" t="s">
        <v>68</v>
      </c>
      <c r="B17" s="7"/>
      <c r="C17" s="24"/>
      <c r="D17" s="24"/>
      <c r="E17" s="24"/>
      <c r="F17" s="24">
        <v>814</v>
      </c>
      <c r="G17" s="7">
        <v>220</v>
      </c>
      <c r="H17" s="7">
        <v>1426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10"/>
    </row>
    <row r="18" spans="1:21" hidden="1" x14ac:dyDescent="0.3">
      <c r="A18" s="2" t="s">
        <v>53</v>
      </c>
      <c r="B18" s="7"/>
      <c r="C18" s="24"/>
      <c r="D18" s="24"/>
      <c r="E18" s="24"/>
      <c r="F18" s="24"/>
      <c r="G18" s="7"/>
      <c r="H18" s="7"/>
      <c r="I18" s="7">
        <v>300</v>
      </c>
      <c r="J18" s="7">
        <v>800</v>
      </c>
      <c r="K18" s="7">
        <v>40000</v>
      </c>
      <c r="L18" s="7"/>
      <c r="M18" s="7"/>
      <c r="N18" s="7"/>
      <c r="O18" s="7"/>
      <c r="P18" s="7">
        <v>13707</v>
      </c>
      <c r="Q18" s="7">
        <v>4000</v>
      </c>
      <c r="R18" s="7">
        <v>40350</v>
      </c>
      <c r="S18" s="7">
        <v>42228</v>
      </c>
      <c r="T18" s="7">
        <v>10000</v>
      </c>
      <c r="U18" s="31"/>
    </row>
    <row r="19" spans="1:21" hidden="1" x14ac:dyDescent="0.3">
      <c r="A19" s="2" t="s">
        <v>95</v>
      </c>
      <c r="B19" s="7"/>
      <c r="C19" s="24"/>
      <c r="D19" s="24"/>
      <c r="E19" s="24"/>
      <c r="F19" s="24"/>
      <c r="G19" s="7"/>
      <c r="H19" s="7"/>
      <c r="I19" s="7">
        <v>684</v>
      </c>
      <c r="J19" s="7">
        <v>419</v>
      </c>
      <c r="K19" s="7"/>
      <c r="L19" s="7"/>
      <c r="M19" s="7">
        <v>209</v>
      </c>
      <c r="N19" s="7"/>
      <c r="O19" s="7">
        <v>554</v>
      </c>
      <c r="P19" s="7"/>
      <c r="Q19" s="7"/>
      <c r="R19" s="7">
        <v>1515</v>
      </c>
      <c r="S19" s="7">
        <v>3699</v>
      </c>
      <c r="T19" s="7">
        <v>977</v>
      </c>
      <c r="U19" s="31"/>
    </row>
    <row r="20" spans="1:21" x14ac:dyDescent="0.3">
      <c r="A20" s="2" t="s">
        <v>81</v>
      </c>
      <c r="B20" s="15">
        <v>420000</v>
      </c>
      <c r="C20" s="24">
        <v>172800</v>
      </c>
      <c r="D20" s="24">
        <f t="shared" ref="D20:D25" si="3">B20-C20</f>
        <v>247200</v>
      </c>
      <c r="E20" s="24"/>
      <c r="F20" s="24">
        <v>19200</v>
      </c>
      <c r="G20" s="7">
        <v>69200</v>
      </c>
      <c r="H20" s="7">
        <f>H21+H22</f>
        <v>48400</v>
      </c>
      <c r="I20" s="36">
        <f>I23</f>
        <v>19200</v>
      </c>
      <c r="J20" s="36">
        <f>J23</f>
        <v>0</v>
      </c>
      <c r="K20" s="36">
        <f>K23</f>
        <v>38400</v>
      </c>
      <c r="L20" s="36">
        <f t="shared" ref="L20:T20" si="4">L23</f>
        <v>0</v>
      </c>
      <c r="M20" s="36">
        <f t="shared" si="4"/>
        <v>7680</v>
      </c>
      <c r="N20" s="36">
        <f t="shared" si="4"/>
        <v>13440</v>
      </c>
      <c r="O20" s="36">
        <f t="shared" si="4"/>
        <v>0</v>
      </c>
      <c r="P20" s="36">
        <f t="shared" si="4"/>
        <v>38400</v>
      </c>
      <c r="Q20" s="36">
        <f t="shared" si="4"/>
        <v>0</v>
      </c>
      <c r="R20" s="36">
        <f t="shared" si="4"/>
        <v>19200</v>
      </c>
      <c r="S20" s="36">
        <f t="shared" si="4"/>
        <v>19200</v>
      </c>
      <c r="T20" s="36">
        <f t="shared" si="4"/>
        <v>19200</v>
      </c>
      <c r="U20" s="79"/>
    </row>
    <row r="21" spans="1:21" hidden="1" x14ac:dyDescent="0.3">
      <c r="A21" s="2" t="s">
        <v>72</v>
      </c>
      <c r="B21" s="15"/>
      <c r="C21" s="24"/>
      <c r="D21" s="24"/>
      <c r="E21" s="24"/>
      <c r="F21" s="24"/>
      <c r="G21" s="7">
        <v>19200</v>
      </c>
      <c r="H21" s="7">
        <v>38400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2"/>
    </row>
    <row r="22" spans="1:21" hidden="1" x14ac:dyDescent="0.3">
      <c r="A22" s="2" t="s">
        <v>73</v>
      </c>
      <c r="B22" s="15"/>
      <c r="C22" s="24"/>
      <c r="D22" s="24"/>
      <c r="E22" s="24"/>
      <c r="F22" s="24"/>
      <c r="G22" s="7">
        <v>50000</v>
      </c>
      <c r="H22" s="7">
        <v>10000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2"/>
    </row>
    <row r="23" spans="1:21" hidden="1" x14ac:dyDescent="0.3">
      <c r="A23" s="2" t="s">
        <v>100</v>
      </c>
      <c r="B23" s="15"/>
      <c r="C23" s="24"/>
      <c r="D23" s="24"/>
      <c r="E23" s="24"/>
      <c r="F23" s="24"/>
      <c r="G23" s="7"/>
      <c r="H23" s="7"/>
      <c r="I23" s="7">
        <v>19200</v>
      </c>
      <c r="J23" s="7"/>
      <c r="K23" s="7">
        <v>38400</v>
      </c>
      <c r="L23" s="7"/>
      <c r="M23" s="7">
        <v>7680</v>
      </c>
      <c r="N23" s="7">
        <v>13440</v>
      </c>
      <c r="O23" s="7"/>
      <c r="P23" s="7">
        <v>38400</v>
      </c>
      <c r="Q23" s="7"/>
      <c r="R23" s="7">
        <v>19200</v>
      </c>
      <c r="S23" s="7">
        <v>19200</v>
      </c>
      <c r="T23" s="7">
        <v>19200</v>
      </c>
      <c r="U23" s="24"/>
    </row>
    <row r="24" spans="1:21" x14ac:dyDescent="0.3">
      <c r="A24" s="2" t="s">
        <v>85</v>
      </c>
      <c r="B24" s="15">
        <v>250000</v>
      </c>
      <c r="C24" s="24"/>
      <c r="D24" s="24">
        <f t="shared" si="3"/>
        <v>250000</v>
      </c>
      <c r="E24" s="24"/>
      <c r="F24" s="24"/>
      <c r="G24" s="7"/>
      <c r="H24" s="7"/>
      <c r="I24" s="36"/>
      <c r="J24" s="36"/>
      <c r="K24" s="36"/>
      <c r="L24" s="36"/>
      <c r="M24" s="36"/>
      <c r="N24" s="36"/>
      <c r="O24" s="36">
        <v>120000</v>
      </c>
      <c r="P24" s="36"/>
      <c r="Q24" s="7"/>
      <c r="R24" s="7"/>
      <c r="S24" s="7"/>
      <c r="T24" s="7">
        <v>111724</v>
      </c>
      <c r="U24" s="10">
        <v>120000</v>
      </c>
    </row>
    <row r="25" spans="1:21" x14ac:dyDescent="0.3">
      <c r="A25" s="17" t="s">
        <v>84</v>
      </c>
      <c r="B25" s="16">
        <v>1527000</v>
      </c>
      <c r="C25" s="24">
        <v>1298952</v>
      </c>
      <c r="D25" s="33">
        <f t="shared" si="3"/>
        <v>228048</v>
      </c>
      <c r="E25" s="42">
        <v>39630</v>
      </c>
      <c r="F25" s="24"/>
      <c r="G25" s="7"/>
      <c r="H25" s="7"/>
      <c r="I25" s="36">
        <v>470457</v>
      </c>
      <c r="J25" s="36">
        <v>470457</v>
      </c>
      <c r="K25" s="36">
        <v>470458</v>
      </c>
      <c r="L25" s="36"/>
      <c r="M25" s="36"/>
      <c r="N25" s="36"/>
      <c r="O25" s="36"/>
      <c r="P25" s="36"/>
      <c r="Q25" s="7"/>
      <c r="R25" s="7"/>
      <c r="S25" s="7"/>
      <c r="T25" s="7"/>
      <c r="U25" s="10">
        <v>1427697</v>
      </c>
    </row>
    <row r="26" spans="1:21" s="20" customFormat="1" x14ac:dyDescent="0.3">
      <c r="A26" s="19" t="s">
        <v>4</v>
      </c>
      <c r="B26" s="18">
        <f t="shared" ref="B26:I26" si="5">B27+B30</f>
        <v>400000</v>
      </c>
      <c r="C26" s="10">
        <f t="shared" si="5"/>
        <v>155385</v>
      </c>
      <c r="D26" s="10">
        <f t="shared" si="5"/>
        <v>244615</v>
      </c>
      <c r="E26" s="10">
        <f t="shared" si="5"/>
        <v>22740</v>
      </c>
      <c r="F26" s="10">
        <f t="shared" si="5"/>
        <v>15004</v>
      </c>
      <c r="G26" s="18">
        <f t="shared" si="5"/>
        <v>22156</v>
      </c>
      <c r="H26" s="18">
        <f t="shared" si="5"/>
        <v>886</v>
      </c>
      <c r="I26" s="18">
        <f t="shared" si="5"/>
        <v>0</v>
      </c>
      <c r="J26" s="18">
        <f>J27+J30</f>
        <v>7388</v>
      </c>
      <c r="K26" s="18">
        <f>K27+K30</f>
        <v>0</v>
      </c>
      <c r="L26" s="18">
        <f>L27+L30</f>
        <v>0</v>
      </c>
      <c r="M26" s="18">
        <f t="shared" ref="M26:U26" si="6">M27+M30</f>
        <v>0</v>
      </c>
      <c r="N26" s="18">
        <f t="shared" si="6"/>
        <v>0</v>
      </c>
      <c r="O26" s="18">
        <f t="shared" si="6"/>
        <v>0</v>
      </c>
      <c r="P26" s="18">
        <f t="shared" si="6"/>
        <v>1290</v>
      </c>
      <c r="Q26" s="18">
        <f t="shared" si="6"/>
        <v>0</v>
      </c>
      <c r="R26" s="18">
        <f t="shared" si="6"/>
        <v>0</v>
      </c>
      <c r="S26" s="18">
        <f t="shared" si="6"/>
        <v>0</v>
      </c>
      <c r="T26" s="18">
        <f t="shared" si="6"/>
        <v>0</v>
      </c>
      <c r="U26" s="18">
        <f t="shared" si="6"/>
        <v>21170</v>
      </c>
    </row>
    <row r="27" spans="1:21" x14ac:dyDescent="0.3">
      <c r="A27" s="3" t="s">
        <v>92</v>
      </c>
      <c r="B27" s="8">
        <v>300000</v>
      </c>
      <c r="C27" s="24">
        <v>152137</v>
      </c>
      <c r="D27" s="24">
        <f>B27-C27</f>
        <v>147863</v>
      </c>
      <c r="E27" s="24">
        <v>22740</v>
      </c>
      <c r="F27" s="24">
        <v>15004</v>
      </c>
      <c r="G27" s="7">
        <v>22156</v>
      </c>
      <c r="H27" s="7">
        <v>886</v>
      </c>
      <c r="I27" s="36"/>
      <c r="J27" s="36">
        <f>J28+J29</f>
        <v>7388</v>
      </c>
      <c r="K27" s="36">
        <f>K28+K29</f>
        <v>0</v>
      </c>
      <c r="L27" s="36">
        <f t="shared" ref="L27:T27" si="7">L28+L29</f>
        <v>0</v>
      </c>
      <c r="M27" s="36">
        <f t="shared" si="7"/>
        <v>0</v>
      </c>
      <c r="N27" s="36">
        <f t="shared" si="7"/>
        <v>0</v>
      </c>
      <c r="O27" s="36">
        <f t="shared" si="7"/>
        <v>0</v>
      </c>
      <c r="P27" s="36">
        <f t="shared" si="7"/>
        <v>1290</v>
      </c>
      <c r="Q27" s="36">
        <f t="shared" si="7"/>
        <v>0</v>
      </c>
      <c r="R27" s="36">
        <f t="shared" si="7"/>
        <v>0</v>
      </c>
      <c r="S27" s="36">
        <f t="shared" si="7"/>
        <v>0</v>
      </c>
      <c r="T27" s="36">
        <f t="shared" si="7"/>
        <v>0</v>
      </c>
      <c r="U27" s="36"/>
    </row>
    <row r="28" spans="1:21" hidden="1" x14ac:dyDescent="0.3">
      <c r="A28" s="3" t="s">
        <v>126</v>
      </c>
      <c r="B28" s="8"/>
      <c r="C28" s="24"/>
      <c r="D28" s="24"/>
      <c r="E28" s="24"/>
      <c r="F28" s="24"/>
      <c r="G28" s="7"/>
      <c r="H28" s="7"/>
      <c r="I28" s="36"/>
      <c r="J28" s="54">
        <v>5088</v>
      </c>
      <c r="K28" s="54"/>
      <c r="L28" s="54"/>
      <c r="M28" s="54"/>
      <c r="N28" s="54"/>
      <c r="O28" s="54"/>
      <c r="P28" s="54">
        <v>1290</v>
      </c>
      <c r="Q28" s="7"/>
      <c r="R28" s="7"/>
      <c r="S28" s="7"/>
      <c r="T28" s="7"/>
      <c r="U28" s="24"/>
    </row>
    <row r="29" spans="1:21" hidden="1" x14ac:dyDescent="0.3">
      <c r="A29" s="3" t="s">
        <v>119</v>
      </c>
      <c r="B29" s="8"/>
      <c r="C29" s="24"/>
      <c r="D29" s="24"/>
      <c r="E29" s="24"/>
      <c r="F29" s="24"/>
      <c r="G29" s="7"/>
      <c r="H29" s="7"/>
      <c r="I29" s="36"/>
      <c r="J29" s="54">
        <v>2300</v>
      </c>
      <c r="K29" s="54"/>
      <c r="L29" s="54"/>
      <c r="M29" s="54"/>
      <c r="N29" s="54"/>
      <c r="O29" s="54"/>
      <c r="P29" s="54"/>
      <c r="Q29" s="7"/>
      <c r="R29" s="7"/>
      <c r="S29" s="7"/>
      <c r="T29" s="7"/>
      <c r="U29" s="24"/>
    </row>
    <row r="30" spans="1:21" x14ac:dyDescent="0.3">
      <c r="A30" s="2" t="s">
        <v>6</v>
      </c>
      <c r="B30" s="7">
        <v>100000</v>
      </c>
      <c r="C30" s="24">
        <v>3248</v>
      </c>
      <c r="D30" s="24">
        <f>B30-C30</f>
        <v>96752</v>
      </c>
      <c r="E30" s="24"/>
      <c r="F30" s="24"/>
      <c r="G30" s="7"/>
      <c r="H30" s="7"/>
      <c r="I30" s="36"/>
      <c r="J30" s="36"/>
      <c r="K30" s="36"/>
      <c r="L30" s="36"/>
      <c r="M30" s="36"/>
      <c r="N30" s="36"/>
      <c r="O30" s="36"/>
      <c r="P30" s="36"/>
      <c r="Q30" s="7"/>
      <c r="R30" s="7"/>
      <c r="S30" s="7"/>
      <c r="T30" s="7"/>
      <c r="U30" s="24">
        <v>21170</v>
      </c>
    </row>
    <row r="31" spans="1:21" s="20" customFormat="1" x14ac:dyDescent="0.3">
      <c r="A31" s="19" t="s">
        <v>5</v>
      </c>
      <c r="B31" s="18">
        <f t="shared" ref="B31:G31" si="8">B33</f>
        <v>1400000</v>
      </c>
      <c r="C31" s="10">
        <f t="shared" si="8"/>
        <v>452067</v>
      </c>
      <c r="D31" s="10">
        <f t="shared" si="8"/>
        <v>947933</v>
      </c>
      <c r="E31" s="10">
        <f t="shared" si="8"/>
        <v>0</v>
      </c>
      <c r="F31" s="10">
        <f t="shared" si="8"/>
        <v>0</v>
      </c>
      <c r="G31" s="18">
        <f t="shared" si="8"/>
        <v>80055</v>
      </c>
      <c r="H31" s="18">
        <f>H33+H34+H35</f>
        <v>0</v>
      </c>
      <c r="I31" s="18">
        <f>I33</f>
        <v>117000</v>
      </c>
      <c r="J31" s="18">
        <f>J33</f>
        <v>4860</v>
      </c>
      <c r="K31" s="18">
        <f>K33</f>
        <v>136160</v>
      </c>
      <c r="L31" s="18">
        <f t="shared" ref="L31:T31" si="9">L33</f>
        <v>40000</v>
      </c>
      <c r="M31" s="18">
        <f t="shared" si="9"/>
        <v>1800</v>
      </c>
      <c r="N31" s="18">
        <f t="shared" si="9"/>
        <v>0</v>
      </c>
      <c r="O31" s="18">
        <f t="shared" si="9"/>
        <v>0</v>
      </c>
      <c r="P31" s="18">
        <f t="shared" si="9"/>
        <v>0</v>
      </c>
      <c r="Q31" s="18">
        <f t="shared" si="9"/>
        <v>0</v>
      </c>
      <c r="R31" s="18">
        <f t="shared" si="9"/>
        <v>3500</v>
      </c>
      <c r="S31" s="18">
        <f t="shared" si="9"/>
        <v>13800</v>
      </c>
      <c r="T31" s="18">
        <f t="shared" si="9"/>
        <v>0</v>
      </c>
      <c r="U31" s="18">
        <f>U33</f>
        <v>425786</v>
      </c>
    </row>
    <row r="32" spans="1:21" x14ac:dyDescent="0.3">
      <c r="A32" s="11" t="s">
        <v>35</v>
      </c>
      <c r="B32" s="8"/>
      <c r="C32" s="25"/>
      <c r="D32" s="25"/>
      <c r="E32" s="25"/>
      <c r="F32" s="25"/>
      <c r="G32" s="25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3"/>
    </row>
    <row r="33" spans="1:21" x14ac:dyDescent="0.3">
      <c r="A33" s="4" t="s">
        <v>7</v>
      </c>
      <c r="B33" s="9">
        <v>1400000</v>
      </c>
      <c r="C33" s="26">
        <v>452067</v>
      </c>
      <c r="D33" s="34">
        <f>B33-C33</f>
        <v>947933</v>
      </c>
      <c r="E33" s="34"/>
      <c r="F33" s="30"/>
      <c r="G33" s="30">
        <f>G34+G35</f>
        <v>80055</v>
      </c>
      <c r="H33" s="9"/>
      <c r="I33" s="53">
        <f>I37</f>
        <v>117000</v>
      </c>
      <c r="J33" s="53">
        <f>J37+J38+J39</f>
        <v>4860</v>
      </c>
      <c r="K33" s="53">
        <f>K37+K38+K39+K40</f>
        <v>136160</v>
      </c>
      <c r="L33" s="53">
        <f t="shared" ref="L33:T33" si="10">L37+L38+L39+L40</f>
        <v>40000</v>
      </c>
      <c r="M33" s="53">
        <f t="shared" si="10"/>
        <v>1800</v>
      </c>
      <c r="N33" s="53">
        <f t="shared" si="10"/>
        <v>0</v>
      </c>
      <c r="O33" s="53">
        <f t="shared" si="10"/>
        <v>0</v>
      </c>
      <c r="P33" s="53">
        <f t="shared" si="10"/>
        <v>0</v>
      </c>
      <c r="Q33" s="53">
        <f t="shared" si="10"/>
        <v>0</v>
      </c>
      <c r="R33" s="53">
        <f t="shared" si="10"/>
        <v>3500</v>
      </c>
      <c r="S33" s="53">
        <f t="shared" si="10"/>
        <v>13800</v>
      </c>
      <c r="T33" s="53">
        <f t="shared" si="10"/>
        <v>0</v>
      </c>
      <c r="U33" s="53">
        <v>425786</v>
      </c>
    </row>
    <row r="34" spans="1:21" hidden="1" x14ac:dyDescent="0.3">
      <c r="A34" s="4" t="s">
        <v>65</v>
      </c>
      <c r="B34" s="9"/>
      <c r="C34" s="26"/>
      <c r="D34" s="34"/>
      <c r="E34" s="30"/>
      <c r="F34" s="30"/>
      <c r="G34" s="7">
        <v>64000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2"/>
    </row>
    <row r="35" spans="1:21" hidden="1" x14ac:dyDescent="0.3">
      <c r="A35" s="4" t="s">
        <v>66</v>
      </c>
      <c r="B35" s="9"/>
      <c r="C35" s="26"/>
      <c r="D35" s="34"/>
      <c r="E35" s="30"/>
      <c r="F35" s="30"/>
      <c r="G35" s="7">
        <v>16055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2"/>
    </row>
    <row r="36" spans="1:21" hidden="1" x14ac:dyDescent="0.3">
      <c r="A36" s="4" t="s">
        <v>69</v>
      </c>
      <c r="B36" s="9"/>
      <c r="C36" s="26"/>
      <c r="D36" s="34"/>
      <c r="E36" s="30"/>
      <c r="F36" s="30"/>
      <c r="G36" s="7"/>
      <c r="H36" s="48">
        <v>23900</v>
      </c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2"/>
    </row>
    <row r="37" spans="1:21" hidden="1" x14ac:dyDescent="0.3">
      <c r="A37" s="4" t="s">
        <v>107</v>
      </c>
      <c r="B37" s="9"/>
      <c r="C37" s="26"/>
      <c r="D37" s="34"/>
      <c r="E37" s="30"/>
      <c r="F37" s="30"/>
      <c r="G37" s="7"/>
      <c r="H37" s="48"/>
      <c r="I37" s="7">
        <v>117000</v>
      </c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24">
        <f>SUM(I37:Q37)</f>
        <v>117000</v>
      </c>
    </row>
    <row r="38" spans="1:21" hidden="1" x14ac:dyDescent="0.3">
      <c r="A38" s="4" t="s">
        <v>121</v>
      </c>
      <c r="B38" s="9"/>
      <c r="C38" s="26"/>
      <c r="D38" s="34"/>
      <c r="E38" s="30"/>
      <c r="F38" s="30"/>
      <c r="G38" s="7"/>
      <c r="H38" s="48"/>
      <c r="I38" s="7"/>
      <c r="J38" s="7">
        <v>2660</v>
      </c>
      <c r="K38" s="7"/>
      <c r="L38" s="7"/>
      <c r="M38" s="7"/>
      <c r="N38" s="7"/>
      <c r="O38" s="7"/>
      <c r="P38" s="7"/>
      <c r="Q38" s="7"/>
      <c r="R38" s="7"/>
      <c r="S38" s="7"/>
      <c r="T38" s="7"/>
      <c r="U38" s="24">
        <f>SUM(I38:Q38)</f>
        <v>2660</v>
      </c>
    </row>
    <row r="39" spans="1:21" hidden="1" x14ac:dyDescent="0.3">
      <c r="A39" s="4" t="s">
        <v>119</v>
      </c>
      <c r="B39" s="9"/>
      <c r="C39" s="26"/>
      <c r="D39" s="34"/>
      <c r="E39" s="30"/>
      <c r="F39" s="30"/>
      <c r="G39" s="7"/>
      <c r="H39" s="48"/>
      <c r="I39" s="7"/>
      <c r="J39" s="7">
        <v>2200</v>
      </c>
      <c r="K39" s="7"/>
      <c r="L39" s="7"/>
      <c r="M39" s="7"/>
      <c r="N39" s="7"/>
      <c r="O39" s="7"/>
      <c r="P39" s="7"/>
      <c r="Q39" s="7"/>
      <c r="R39" s="7"/>
      <c r="S39" s="7"/>
      <c r="T39" s="7"/>
      <c r="U39" s="24">
        <f>SUM(I39:Q39)</f>
        <v>2200</v>
      </c>
    </row>
    <row r="40" spans="1:21" hidden="1" x14ac:dyDescent="0.3">
      <c r="A40" s="4" t="s">
        <v>134</v>
      </c>
      <c r="B40" s="9"/>
      <c r="C40" s="26"/>
      <c r="D40" s="34"/>
      <c r="E40" s="30"/>
      <c r="F40" s="30"/>
      <c r="G40" s="7"/>
      <c r="H40" s="48"/>
      <c r="I40" s="7"/>
      <c r="J40" s="7"/>
      <c r="K40" s="7">
        <v>136160</v>
      </c>
      <c r="L40" s="7">
        <v>40000</v>
      </c>
      <c r="M40" s="7">
        <v>1800</v>
      </c>
      <c r="N40" s="7"/>
      <c r="O40" s="7"/>
      <c r="P40" s="7"/>
      <c r="Q40" s="7"/>
      <c r="R40" s="7">
        <v>3500</v>
      </c>
      <c r="S40" s="7">
        <v>13800</v>
      </c>
      <c r="T40" s="7"/>
      <c r="U40" s="24">
        <f>SUM(I40:S40)</f>
        <v>195260</v>
      </c>
    </row>
    <row r="41" spans="1:21" s="20" customFormat="1" x14ac:dyDescent="0.3">
      <c r="A41" s="19" t="s">
        <v>8</v>
      </c>
      <c r="B41" s="18">
        <f>B42+B44+B47+B52+B54+B57+B58+B61+B63+B65+B66+B72+B77+B80+B81+B91+B100+B107+B119+B120+B127+B129+B134</f>
        <v>26749400</v>
      </c>
      <c r="C41" s="10">
        <f>C42+C44+C47+C52+C54+C57+C58+C61+C63+C65+C66+C72+C77+C80+C81+C91+C100+C107+C119+C120</f>
        <v>17767469</v>
      </c>
      <c r="D41" s="10">
        <f>D42+D44+D47+D52+D54+D57+D58+D61+D63+D65+D66+D72+D77+D80+D81+D91+D100+D107+D119+D120</f>
        <v>8411931</v>
      </c>
      <c r="E41" s="10">
        <f>E42+E44+E47+E52+E54+E57+E58+E61+E63+E65+E66+E72+E77+E80+E81+E91+E100+E107+E119+E120</f>
        <v>1832424.27</v>
      </c>
      <c r="F41" s="10">
        <f>F42+F44+F47+F52+F54+F57+F58+F61+F63+F65+F66+F72+F77+F80+F81+F91+F100+F107+F119+F121</f>
        <v>2159854</v>
      </c>
      <c r="G41" s="18">
        <f>G42+G44+G47+G52+G54+G57+G58+G61+G63+G65+G66+G72+G77+G80+G81+G91+G100+G107+G119+G120</f>
        <v>2018967</v>
      </c>
      <c r="H41" s="18">
        <f>H42+H44+H47+H52+H54+H57+H58+H61+H63+H65+H66+H72+H77+H80+H81+H91+H100+H107+H119+H120</f>
        <v>3555753.75</v>
      </c>
      <c r="I41" s="18">
        <f>I42+I44+I47+I52+I54+I57+I58+I61+I63+I65+I66+I72+I77+I80+I81+I91+I100+I107+I119+I120+I127+I129+I134</f>
        <v>1887456</v>
      </c>
      <c r="J41" s="18">
        <f>J42+J44+J47+J52+J54+J57+J58+J61+J63+J65+J66+J72+J77+J80+J81+J91+J100+J107+J119+J120+J127+J129+J134</f>
        <v>2339437</v>
      </c>
      <c r="K41" s="18">
        <f>K42+K44+K47+K52+K54+K57+K58+K61+K63+K65+K66+K72+K77+K80+K81+K91+K100+K107+K119+K120+K127+K129+K134</f>
        <v>2175920</v>
      </c>
      <c r="L41" s="18">
        <f t="shared" ref="L41:U41" si="11">L42+L44+L47+L52+L54+L57+L58+L61+L63+L65+L66+L72+L77+L80+L81+L91+L100+L107+L119+L120+L127+L129+L134</f>
        <v>1547086</v>
      </c>
      <c r="M41" s="18">
        <f t="shared" si="11"/>
        <v>1837853</v>
      </c>
      <c r="N41" s="18">
        <f t="shared" si="11"/>
        <v>2261550</v>
      </c>
      <c r="O41" s="18">
        <f t="shared" si="11"/>
        <v>1899662</v>
      </c>
      <c r="P41" s="18">
        <f t="shared" si="11"/>
        <v>2306015</v>
      </c>
      <c r="Q41" s="18">
        <f t="shared" si="11"/>
        <v>2000117</v>
      </c>
      <c r="R41" s="18">
        <f t="shared" si="11"/>
        <v>1778179</v>
      </c>
      <c r="S41" s="18">
        <f>S42+S44+S47+S52+S54+S57+S58+S61+S63+S65+S66+S72+S77+S80+S81+S91+S100+S107+S119+S120+S127+S129+S134</f>
        <v>1652074</v>
      </c>
      <c r="T41" s="18">
        <f>T42+T44+T47+T52+T54+T57+T58+T61+T63+T65+T66+T72+T77+T80+T81+T91+T100+T107+T119+T120+T127+T129+T134</f>
        <v>2825973</v>
      </c>
      <c r="U41" s="18">
        <f t="shared" si="11"/>
        <v>24157890</v>
      </c>
    </row>
    <row r="42" spans="1:21" x14ac:dyDescent="0.3">
      <c r="A42" s="2" t="s">
        <v>38</v>
      </c>
      <c r="B42" s="7">
        <v>380000</v>
      </c>
      <c r="C42" s="24"/>
      <c r="D42" s="24">
        <f>B42-C42</f>
        <v>380000</v>
      </c>
      <c r="E42" s="24"/>
      <c r="F42" s="24"/>
      <c r="G42" s="7">
        <v>60000</v>
      </c>
      <c r="H42" s="7"/>
      <c r="I42" s="36"/>
      <c r="J42" s="36"/>
      <c r="K42" s="36"/>
      <c r="L42" s="36"/>
      <c r="M42" s="36"/>
      <c r="N42" s="36"/>
      <c r="O42" s="36">
        <v>142500</v>
      </c>
      <c r="P42" s="36"/>
      <c r="Q42" s="7"/>
      <c r="R42" s="7"/>
      <c r="S42" s="7"/>
      <c r="T42" s="7">
        <v>200000</v>
      </c>
      <c r="U42" s="10">
        <v>40572</v>
      </c>
    </row>
    <row r="43" spans="1:21" x14ac:dyDescent="0.3">
      <c r="A43" s="3" t="s">
        <v>37</v>
      </c>
      <c r="B43" s="8"/>
      <c r="C43" s="25"/>
      <c r="D43" s="25"/>
      <c r="E43" s="25"/>
      <c r="F43" s="25"/>
      <c r="G43" s="25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3"/>
    </row>
    <row r="44" spans="1:21" x14ac:dyDescent="0.3">
      <c r="A44" s="4" t="s">
        <v>36</v>
      </c>
      <c r="B44" s="9">
        <v>200000</v>
      </c>
      <c r="C44" s="26">
        <v>272250</v>
      </c>
      <c r="D44" s="34">
        <f>B44-C44</f>
        <v>-72250</v>
      </c>
      <c r="E44" s="30">
        <v>35040</v>
      </c>
      <c r="F44" s="26">
        <v>21560</v>
      </c>
      <c r="G44" s="26">
        <v>24360</v>
      </c>
      <c r="H44" s="9"/>
      <c r="I44" s="53"/>
      <c r="J44" s="53"/>
      <c r="K44" s="53">
        <f>K45+K46</f>
        <v>102686</v>
      </c>
      <c r="L44" s="53">
        <f t="shared" ref="L44:T44" si="12">L45+L46</f>
        <v>0</v>
      </c>
      <c r="M44" s="53">
        <f t="shared" si="12"/>
        <v>0</v>
      </c>
      <c r="N44" s="53">
        <f t="shared" si="12"/>
        <v>4500</v>
      </c>
      <c r="O44" s="53">
        <f t="shared" si="12"/>
        <v>0</v>
      </c>
      <c r="P44" s="53">
        <f t="shared" si="12"/>
        <v>-52340</v>
      </c>
      <c r="Q44" s="53">
        <f t="shared" si="12"/>
        <v>45410</v>
      </c>
      <c r="R44" s="53">
        <f t="shared" si="12"/>
        <v>-4700</v>
      </c>
      <c r="S44" s="53">
        <f t="shared" si="12"/>
        <v>0</v>
      </c>
      <c r="T44" s="53">
        <f t="shared" si="12"/>
        <v>3900</v>
      </c>
      <c r="U44" s="53">
        <v>106485</v>
      </c>
    </row>
    <row r="45" spans="1:21" hidden="1" x14ac:dyDescent="0.3">
      <c r="A45" s="4" t="s">
        <v>129</v>
      </c>
      <c r="B45" s="9"/>
      <c r="C45" s="26"/>
      <c r="D45" s="34"/>
      <c r="E45" s="30"/>
      <c r="F45" s="26"/>
      <c r="G45" s="26"/>
      <c r="H45" s="9"/>
      <c r="I45" s="53"/>
      <c r="J45" s="53"/>
      <c r="K45" s="60">
        <v>34686</v>
      </c>
      <c r="L45" s="60"/>
      <c r="M45" s="60"/>
      <c r="N45" s="60"/>
      <c r="O45" s="60"/>
      <c r="P45" s="60">
        <v>15660</v>
      </c>
      <c r="Q45" s="7">
        <v>45410</v>
      </c>
      <c r="R45" s="7">
        <v>-4700</v>
      </c>
      <c r="S45" s="7"/>
      <c r="T45" s="7"/>
      <c r="U45" s="24"/>
    </row>
    <row r="46" spans="1:21" hidden="1" x14ac:dyDescent="0.3">
      <c r="A46" s="4" t="s">
        <v>132</v>
      </c>
      <c r="B46" s="9"/>
      <c r="C46" s="26"/>
      <c r="D46" s="34"/>
      <c r="E46" s="30"/>
      <c r="F46" s="26"/>
      <c r="G46" s="26"/>
      <c r="H46" s="9"/>
      <c r="I46" s="53"/>
      <c r="J46" s="53"/>
      <c r="K46" s="60">
        <v>68000</v>
      </c>
      <c r="L46" s="60"/>
      <c r="M46" s="60"/>
      <c r="N46" s="60">
        <v>4500</v>
      </c>
      <c r="O46" s="60"/>
      <c r="P46" s="60">
        <v>-68000</v>
      </c>
      <c r="Q46" s="7"/>
      <c r="R46" s="7"/>
      <c r="S46" s="7"/>
      <c r="T46" s="7">
        <v>3900</v>
      </c>
      <c r="U46" s="24"/>
    </row>
    <row r="47" spans="1:21" x14ac:dyDescent="0.3">
      <c r="A47" s="2" t="s">
        <v>88</v>
      </c>
      <c r="B47" s="7">
        <v>200000</v>
      </c>
      <c r="C47" s="26">
        <v>89277</v>
      </c>
      <c r="D47" s="24">
        <f>B47-C47</f>
        <v>110723</v>
      </c>
      <c r="E47" s="24">
        <f>E48</f>
        <v>0</v>
      </c>
      <c r="F47" s="24">
        <f>F48</f>
        <v>55550</v>
      </c>
      <c r="G47" s="7">
        <f>G48</f>
        <v>0</v>
      </c>
      <c r="H47" s="48">
        <f>H48</f>
        <v>74176</v>
      </c>
      <c r="I47" s="36">
        <f>I49+I50+I51</f>
        <v>82887</v>
      </c>
      <c r="J47" s="36">
        <f>J49+J50+J51</f>
        <v>53940</v>
      </c>
      <c r="K47" s="36">
        <f>K49+K50+K51</f>
        <v>50000</v>
      </c>
      <c r="L47" s="36">
        <f t="shared" ref="L47:T47" si="13">L49+L50+L51</f>
        <v>25000</v>
      </c>
      <c r="M47" s="36">
        <f t="shared" si="13"/>
        <v>25000</v>
      </c>
      <c r="N47" s="36">
        <f t="shared" si="13"/>
        <v>25000</v>
      </c>
      <c r="O47" s="36">
        <f t="shared" si="13"/>
        <v>0</v>
      </c>
      <c r="P47" s="36">
        <f t="shared" si="13"/>
        <v>50000</v>
      </c>
      <c r="Q47" s="36">
        <f t="shared" si="13"/>
        <v>25000</v>
      </c>
      <c r="R47" s="36">
        <f t="shared" si="13"/>
        <v>25000</v>
      </c>
      <c r="S47" s="36">
        <f t="shared" si="13"/>
        <v>25000</v>
      </c>
      <c r="T47" s="36">
        <f t="shared" si="13"/>
        <v>25000</v>
      </c>
      <c r="U47" s="36">
        <v>300000</v>
      </c>
    </row>
    <row r="48" spans="1:21" hidden="1" x14ac:dyDescent="0.3">
      <c r="A48" s="2" t="s">
        <v>46</v>
      </c>
      <c r="B48" s="7"/>
      <c r="C48" s="26"/>
      <c r="D48" s="24"/>
      <c r="E48" s="24"/>
      <c r="F48" s="24">
        <v>55550</v>
      </c>
      <c r="G48" s="7"/>
      <c r="H48" s="48">
        <v>74176</v>
      </c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2"/>
    </row>
    <row r="49" spans="1:21" hidden="1" x14ac:dyDescent="0.3">
      <c r="A49" s="2" t="s">
        <v>101</v>
      </c>
      <c r="B49" s="7"/>
      <c r="C49" s="26"/>
      <c r="D49" s="24"/>
      <c r="E49" s="24"/>
      <c r="F49" s="24"/>
      <c r="G49" s="7"/>
      <c r="H49" s="48"/>
      <c r="I49" s="7">
        <v>77400</v>
      </c>
      <c r="J49" s="7">
        <v>10900</v>
      </c>
      <c r="K49" s="7">
        <v>50000</v>
      </c>
      <c r="L49" s="7">
        <v>25000</v>
      </c>
      <c r="M49" s="7">
        <v>25000</v>
      </c>
      <c r="N49" s="7">
        <v>25000</v>
      </c>
      <c r="O49" s="7"/>
      <c r="P49" s="7">
        <v>50000</v>
      </c>
      <c r="Q49" s="7">
        <v>25000</v>
      </c>
      <c r="R49" s="7">
        <v>25000</v>
      </c>
      <c r="S49" s="7">
        <v>25000</v>
      </c>
      <c r="T49" s="7">
        <v>25000</v>
      </c>
      <c r="U49" s="24"/>
    </row>
    <row r="50" spans="1:21" hidden="1" x14ac:dyDescent="0.3">
      <c r="A50" s="2" t="s">
        <v>97</v>
      </c>
      <c r="B50" s="7"/>
      <c r="C50" s="26"/>
      <c r="D50" s="24"/>
      <c r="E50" s="24"/>
      <c r="F50" s="24"/>
      <c r="G50" s="7"/>
      <c r="H50" s="48"/>
      <c r="I50" s="7">
        <v>4600</v>
      </c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24"/>
    </row>
    <row r="51" spans="1:21" hidden="1" x14ac:dyDescent="0.3">
      <c r="A51" s="2" t="s">
        <v>118</v>
      </c>
      <c r="B51" s="7"/>
      <c r="C51" s="26"/>
      <c r="D51" s="24"/>
      <c r="E51" s="24"/>
      <c r="F51" s="24"/>
      <c r="G51" s="7"/>
      <c r="H51" s="48"/>
      <c r="I51" s="7">
        <v>887</v>
      </c>
      <c r="J51" s="7">
        <v>43040</v>
      </c>
      <c r="K51" s="7"/>
      <c r="L51" s="7"/>
      <c r="M51" s="7"/>
      <c r="N51" s="7"/>
      <c r="O51" s="7"/>
      <c r="P51" s="7"/>
      <c r="Q51" s="7"/>
      <c r="R51" s="7"/>
      <c r="S51" s="7"/>
      <c r="T51" s="7"/>
      <c r="U51" s="24"/>
    </row>
    <row r="52" spans="1:21" x14ac:dyDescent="0.3">
      <c r="A52" s="2" t="s">
        <v>9</v>
      </c>
      <c r="B52" s="7">
        <v>200000</v>
      </c>
      <c r="C52" s="26">
        <v>173185</v>
      </c>
      <c r="D52" s="33">
        <f>B52-C52</f>
        <v>26815</v>
      </c>
      <c r="E52" s="42">
        <v>61560</v>
      </c>
      <c r="F52" s="24"/>
      <c r="G52" s="7">
        <v>3900</v>
      </c>
      <c r="H52" s="48">
        <v>15000</v>
      </c>
      <c r="I52" s="36">
        <f>I53</f>
        <v>-46575</v>
      </c>
      <c r="J52" s="36">
        <f>J53</f>
        <v>15000</v>
      </c>
      <c r="K52" s="36">
        <f>K53</f>
        <v>0</v>
      </c>
      <c r="L52" s="36">
        <f t="shared" ref="L52:T52" si="14">L53</f>
        <v>0</v>
      </c>
      <c r="M52" s="36">
        <f t="shared" si="14"/>
        <v>0</v>
      </c>
      <c r="N52" s="36">
        <f t="shared" si="14"/>
        <v>0</v>
      </c>
      <c r="O52" s="36">
        <f t="shared" si="14"/>
        <v>0</v>
      </c>
      <c r="P52" s="36">
        <f t="shared" si="14"/>
        <v>11000</v>
      </c>
      <c r="Q52" s="36">
        <f t="shared" si="14"/>
        <v>0</v>
      </c>
      <c r="R52" s="36">
        <f t="shared" si="14"/>
        <v>0</v>
      </c>
      <c r="S52" s="36">
        <f t="shared" si="14"/>
        <v>0</v>
      </c>
      <c r="T52" s="36">
        <f t="shared" si="14"/>
        <v>860</v>
      </c>
      <c r="U52" s="10">
        <v>304545</v>
      </c>
    </row>
    <row r="53" spans="1:21" hidden="1" x14ac:dyDescent="0.3">
      <c r="A53" s="2" t="s">
        <v>108</v>
      </c>
      <c r="B53" s="7"/>
      <c r="C53" s="26"/>
      <c r="D53" s="33"/>
      <c r="E53" s="42"/>
      <c r="F53" s="24"/>
      <c r="G53" s="7"/>
      <c r="H53" s="48"/>
      <c r="I53" s="7">
        <v>-46575</v>
      </c>
      <c r="J53" s="7">
        <v>15000</v>
      </c>
      <c r="K53" s="7"/>
      <c r="L53" s="7"/>
      <c r="M53" s="7"/>
      <c r="N53" s="7"/>
      <c r="O53" s="7"/>
      <c r="P53" s="7">
        <v>11000</v>
      </c>
      <c r="Q53" s="7"/>
      <c r="R53" s="7"/>
      <c r="S53" s="7"/>
      <c r="T53" s="7">
        <v>860</v>
      </c>
      <c r="U53" s="24"/>
    </row>
    <row r="54" spans="1:21" x14ac:dyDescent="0.3">
      <c r="A54" s="2" t="s">
        <v>10</v>
      </c>
      <c r="B54" s="15">
        <v>120000</v>
      </c>
      <c r="C54" s="26">
        <v>30000</v>
      </c>
      <c r="D54" s="24">
        <f>B54-C54</f>
        <v>90000</v>
      </c>
      <c r="E54" s="24"/>
      <c r="F54" s="24"/>
      <c r="G54" s="7"/>
      <c r="H54" s="48">
        <f>H55+H56</f>
        <v>190000</v>
      </c>
      <c r="I54" s="36">
        <v>120000</v>
      </c>
      <c r="J54" s="36"/>
      <c r="K54" s="36"/>
      <c r="L54" s="36"/>
      <c r="M54" s="36"/>
      <c r="N54" s="36"/>
      <c r="O54" s="36"/>
      <c r="P54" s="36"/>
      <c r="Q54" s="7"/>
      <c r="R54" s="7"/>
      <c r="S54" s="7"/>
      <c r="T54" s="7"/>
      <c r="U54" s="10"/>
    </row>
    <row r="55" spans="1:21" hidden="1" x14ac:dyDescent="0.3">
      <c r="A55" s="2" t="s">
        <v>75</v>
      </c>
      <c r="B55" s="15"/>
      <c r="C55" s="26"/>
      <c r="D55" s="24"/>
      <c r="E55" s="24"/>
      <c r="F55" s="24"/>
      <c r="G55" s="7"/>
      <c r="H55" s="48">
        <v>100000</v>
      </c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2"/>
    </row>
    <row r="56" spans="1:21" hidden="1" x14ac:dyDescent="0.3">
      <c r="A56" s="2" t="s">
        <v>76</v>
      </c>
      <c r="B56" s="15"/>
      <c r="C56" s="26"/>
      <c r="D56" s="24"/>
      <c r="E56" s="24"/>
      <c r="F56" s="24"/>
      <c r="G56" s="7"/>
      <c r="H56" s="48">
        <v>90000</v>
      </c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2"/>
    </row>
    <row r="57" spans="1:21" x14ac:dyDescent="0.3">
      <c r="A57" s="2" t="s">
        <v>13</v>
      </c>
      <c r="B57" s="15">
        <v>130000</v>
      </c>
      <c r="C57" s="26">
        <v>30000</v>
      </c>
      <c r="D57" s="24">
        <f>B57-C57</f>
        <v>100000</v>
      </c>
      <c r="E57" s="24"/>
      <c r="F57" s="24"/>
      <c r="G57" s="7"/>
      <c r="H57" s="7">
        <v>94668</v>
      </c>
      <c r="I57" s="36"/>
      <c r="J57" s="36"/>
      <c r="K57" s="36"/>
      <c r="L57" s="36"/>
      <c r="M57" s="36"/>
      <c r="N57" s="36"/>
      <c r="O57" s="36"/>
      <c r="P57" s="36"/>
      <c r="Q57" s="7"/>
      <c r="R57" s="7"/>
      <c r="S57" s="7"/>
      <c r="T57" s="7">
        <v>130000</v>
      </c>
      <c r="U57" s="10">
        <v>68368</v>
      </c>
    </row>
    <row r="58" spans="1:21" x14ac:dyDescent="0.3">
      <c r="A58" s="2" t="s">
        <v>11</v>
      </c>
      <c r="B58" s="15">
        <v>600000</v>
      </c>
      <c r="C58" s="26">
        <v>584849</v>
      </c>
      <c r="D58" s="33">
        <f>B58-C58</f>
        <v>15151</v>
      </c>
      <c r="E58" s="42">
        <v>130714</v>
      </c>
      <c r="F58" s="24"/>
      <c r="G58" s="7">
        <v>16878</v>
      </c>
      <c r="H58" s="7">
        <v>87168</v>
      </c>
      <c r="I58" s="36"/>
      <c r="J58" s="36">
        <f>J59+J60</f>
        <v>12012</v>
      </c>
      <c r="K58" s="36">
        <f>K59+K60</f>
        <v>0</v>
      </c>
      <c r="L58" s="36">
        <f t="shared" ref="L58:T58" si="15">L59+L60</f>
        <v>0</v>
      </c>
      <c r="M58" s="36">
        <f t="shared" si="15"/>
        <v>0</v>
      </c>
      <c r="N58" s="36">
        <f t="shared" si="15"/>
        <v>0</v>
      </c>
      <c r="O58" s="36">
        <f t="shared" si="15"/>
        <v>0</v>
      </c>
      <c r="P58" s="36">
        <f t="shared" si="15"/>
        <v>10500</v>
      </c>
      <c r="Q58" s="36">
        <f t="shared" si="15"/>
        <v>63010</v>
      </c>
      <c r="R58" s="36">
        <f t="shared" si="15"/>
        <v>0</v>
      </c>
      <c r="S58" s="36">
        <f t="shared" si="15"/>
        <v>0</v>
      </c>
      <c r="T58" s="36">
        <f t="shared" si="15"/>
        <v>5760</v>
      </c>
      <c r="U58" s="10">
        <v>61782</v>
      </c>
    </row>
    <row r="59" spans="1:21" hidden="1" x14ac:dyDescent="0.3">
      <c r="A59" s="2" t="s">
        <v>122</v>
      </c>
      <c r="B59" s="15"/>
      <c r="C59" s="26"/>
      <c r="D59" s="33"/>
      <c r="E59" s="42"/>
      <c r="F59" s="24"/>
      <c r="G59" s="7"/>
      <c r="H59" s="7"/>
      <c r="I59" s="36"/>
      <c r="J59" s="54">
        <v>3600</v>
      </c>
      <c r="K59" s="54"/>
      <c r="L59" s="54"/>
      <c r="M59" s="54"/>
      <c r="N59" s="54"/>
      <c r="O59" s="54"/>
      <c r="P59" s="54">
        <v>10500</v>
      </c>
      <c r="Q59" s="7">
        <v>14400</v>
      </c>
      <c r="R59" s="7"/>
      <c r="S59" s="7"/>
      <c r="T59" s="7">
        <v>5760</v>
      </c>
      <c r="U59" s="24"/>
    </row>
    <row r="60" spans="1:21" hidden="1" x14ac:dyDescent="0.3">
      <c r="A60" s="2" t="s">
        <v>123</v>
      </c>
      <c r="B60" s="15"/>
      <c r="C60" s="26"/>
      <c r="D60" s="33"/>
      <c r="E60" s="42"/>
      <c r="F60" s="24"/>
      <c r="G60" s="7"/>
      <c r="H60" s="7"/>
      <c r="I60" s="36"/>
      <c r="J60" s="54">
        <v>8412</v>
      </c>
      <c r="K60" s="54"/>
      <c r="L60" s="54"/>
      <c r="M60" s="54"/>
      <c r="N60" s="54"/>
      <c r="O60" s="54"/>
      <c r="P60" s="54"/>
      <c r="Q60" s="7">
        <v>48610</v>
      </c>
      <c r="R60" s="7"/>
      <c r="S60" s="7"/>
      <c r="T60" s="7"/>
      <c r="U60" s="24"/>
    </row>
    <row r="61" spans="1:21" x14ac:dyDescent="0.3">
      <c r="A61" s="2" t="s">
        <v>89</v>
      </c>
      <c r="B61" s="15">
        <v>12036000</v>
      </c>
      <c r="C61" s="26">
        <v>9130204</v>
      </c>
      <c r="D61" s="24">
        <f>B61-C61</f>
        <v>2905796</v>
      </c>
      <c r="E61" s="24">
        <v>1007147</v>
      </c>
      <c r="F61" s="24">
        <v>958878</v>
      </c>
      <c r="G61" s="7">
        <v>1089307</v>
      </c>
      <c r="H61" s="7">
        <v>1134261</v>
      </c>
      <c r="I61" s="36">
        <v>962200</v>
      </c>
      <c r="J61" s="55">
        <v>1193005</v>
      </c>
      <c r="K61" s="36">
        <v>1032973</v>
      </c>
      <c r="L61" s="36">
        <v>947276</v>
      </c>
      <c r="M61" s="36">
        <v>991117</v>
      </c>
      <c r="N61" s="36">
        <v>1388807</v>
      </c>
      <c r="O61" s="36">
        <v>1106474</v>
      </c>
      <c r="P61" s="36">
        <v>1143378</v>
      </c>
      <c r="Q61" s="36">
        <v>1096684</v>
      </c>
      <c r="R61" s="36">
        <v>963211</v>
      </c>
      <c r="S61" s="36">
        <v>1077806</v>
      </c>
      <c r="T61" s="36">
        <v>994872</v>
      </c>
      <c r="U61" s="10">
        <v>10685708</v>
      </c>
    </row>
    <row r="62" spans="1:21" hidden="1" x14ac:dyDescent="0.3">
      <c r="A62" s="2" t="s">
        <v>144</v>
      </c>
      <c r="B62" s="15"/>
      <c r="C62" s="26"/>
      <c r="D62" s="24"/>
      <c r="E62" s="24"/>
      <c r="F62" s="24"/>
      <c r="G62" s="7"/>
      <c r="H62" s="7"/>
      <c r="I62" s="36"/>
      <c r="J62" s="55"/>
      <c r="K62" s="36"/>
      <c r="L62" s="36"/>
      <c r="M62" s="36">
        <v>105599</v>
      </c>
      <c r="N62" s="36">
        <v>276416</v>
      </c>
      <c r="O62" s="36"/>
      <c r="P62" s="36">
        <v>122555</v>
      </c>
      <c r="Q62" s="7">
        <v>122654</v>
      </c>
      <c r="R62" s="7"/>
      <c r="S62" s="7">
        <v>3277</v>
      </c>
      <c r="T62" s="7"/>
      <c r="U62" s="24"/>
    </row>
    <row r="63" spans="1:21" x14ac:dyDescent="0.3">
      <c r="A63" s="2" t="s">
        <v>90</v>
      </c>
      <c r="B63" s="15">
        <v>3173400</v>
      </c>
      <c r="C63" s="26">
        <v>1523732</v>
      </c>
      <c r="D63" s="24">
        <f>B63-C63</f>
        <v>1649668</v>
      </c>
      <c r="E63" s="24">
        <v>26000</v>
      </c>
      <c r="F63" s="24">
        <v>317500</v>
      </c>
      <c r="G63" s="7">
        <v>347490</v>
      </c>
      <c r="H63" s="7">
        <v>643000</v>
      </c>
      <c r="I63" s="36">
        <f>I64</f>
        <v>65150</v>
      </c>
      <c r="J63" s="55">
        <v>349250</v>
      </c>
      <c r="K63" s="36">
        <v>49300</v>
      </c>
      <c r="L63" s="36">
        <v>91000</v>
      </c>
      <c r="M63" s="36">
        <v>182500</v>
      </c>
      <c r="N63" s="36">
        <v>223500</v>
      </c>
      <c r="O63" s="36">
        <v>147000</v>
      </c>
      <c r="P63" s="36">
        <v>251350</v>
      </c>
      <c r="Q63" s="36">
        <v>202000</v>
      </c>
      <c r="R63" s="36">
        <v>158897</v>
      </c>
      <c r="S63" s="36"/>
      <c r="T63" s="36">
        <v>690000</v>
      </c>
      <c r="U63" s="10">
        <v>2308570</v>
      </c>
    </row>
    <row r="64" spans="1:21" hidden="1" x14ac:dyDescent="0.3">
      <c r="A64" s="2" t="s">
        <v>109</v>
      </c>
      <c r="B64" s="15"/>
      <c r="C64" s="26"/>
      <c r="D64" s="24"/>
      <c r="E64" s="24"/>
      <c r="F64" s="24"/>
      <c r="G64" s="7"/>
      <c r="H64" s="7"/>
      <c r="I64" s="7">
        <v>65150</v>
      </c>
      <c r="J64" s="56"/>
      <c r="K64" s="7"/>
      <c r="L64" s="7">
        <v>47500</v>
      </c>
      <c r="M64" s="7">
        <v>15000</v>
      </c>
      <c r="N64" s="7">
        <v>12000</v>
      </c>
      <c r="O64" s="7">
        <v>30000</v>
      </c>
      <c r="P64" s="7">
        <v>2600</v>
      </c>
      <c r="Q64" s="7">
        <v>19500</v>
      </c>
      <c r="R64" s="7">
        <v>21397</v>
      </c>
      <c r="S64" s="7"/>
      <c r="T64" s="7"/>
      <c r="U64" s="24"/>
    </row>
    <row r="65" spans="1:21" x14ac:dyDescent="0.3">
      <c r="A65" s="2" t="s">
        <v>15</v>
      </c>
      <c r="B65" s="15">
        <v>4450000</v>
      </c>
      <c r="C65" s="26">
        <v>3221528</v>
      </c>
      <c r="D65" s="24">
        <f>B65-C65</f>
        <v>1228472</v>
      </c>
      <c r="E65" s="24">
        <v>276114</v>
      </c>
      <c r="F65" s="24">
        <v>333351</v>
      </c>
      <c r="G65" s="7">
        <v>208560</v>
      </c>
      <c r="H65" s="7">
        <v>456895</v>
      </c>
      <c r="I65" s="36">
        <v>290584</v>
      </c>
      <c r="J65" s="55">
        <v>451854</v>
      </c>
      <c r="K65" s="36">
        <v>321635</v>
      </c>
      <c r="L65" s="36">
        <v>319638</v>
      </c>
      <c r="M65" s="36">
        <v>314438</v>
      </c>
      <c r="N65" s="36">
        <v>392856</v>
      </c>
      <c r="O65" s="36">
        <v>342540</v>
      </c>
      <c r="P65" s="36">
        <v>349750</v>
      </c>
      <c r="Q65" s="36">
        <v>304640</v>
      </c>
      <c r="R65" s="36">
        <v>296033</v>
      </c>
      <c r="S65" s="36">
        <v>281958</v>
      </c>
      <c r="T65" s="36">
        <v>403152</v>
      </c>
      <c r="U65" s="10">
        <v>3640014</v>
      </c>
    </row>
    <row r="66" spans="1:21" x14ac:dyDescent="0.3">
      <c r="A66" s="2" t="s">
        <v>16</v>
      </c>
      <c r="B66" s="15">
        <v>350000</v>
      </c>
      <c r="C66" s="26">
        <v>307353</v>
      </c>
      <c r="D66" s="33">
        <f>B66-C66</f>
        <v>42647</v>
      </c>
      <c r="E66" s="42">
        <f>E67+E68</f>
        <v>152446</v>
      </c>
      <c r="F66" s="24">
        <f>F67</f>
        <v>33340</v>
      </c>
      <c r="G66" s="7">
        <f>G67+G68</f>
        <v>0</v>
      </c>
      <c r="H66" s="7">
        <f>H67+H68</f>
        <v>0</v>
      </c>
      <c r="I66" s="36"/>
      <c r="J66" s="55">
        <f>J69</f>
        <v>34000</v>
      </c>
      <c r="K66" s="36">
        <f>K69+K70+K71</f>
        <v>182041</v>
      </c>
      <c r="L66" s="36">
        <f t="shared" ref="L66:T66" si="16">L69+L70+L71</f>
        <v>0</v>
      </c>
      <c r="M66" s="36">
        <f t="shared" si="16"/>
        <v>0</v>
      </c>
      <c r="N66" s="36">
        <f t="shared" si="16"/>
        <v>14732</v>
      </c>
      <c r="O66" s="36">
        <f t="shared" si="16"/>
        <v>0</v>
      </c>
      <c r="P66" s="36">
        <f t="shared" si="16"/>
        <v>0</v>
      </c>
      <c r="Q66" s="36">
        <f t="shared" si="16"/>
        <v>0</v>
      </c>
      <c r="R66" s="36">
        <f t="shared" si="16"/>
        <v>0</v>
      </c>
      <c r="S66" s="36">
        <f t="shared" si="16"/>
        <v>0</v>
      </c>
      <c r="T66" s="36">
        <f t="shared" si="16"/>
        <v>0</v>
      </c>
      <c r="U66" s="10">
        <v>2949410</v>
      </c>
    </row>
    <row r="67" spans="1:21" hidden="1" x14ac:dyDescent="0.3">
      <c r="A67" s="2" t="s">
        <v>47</v>
      </c>
      <c r="B67" s="15"/>
      <c r="C67" s="26"/>
      <c r="D67" s="33"/>
      <c r="E67" s="33"/>
      <c r="F67" s="24">
        <v>33340</v>
      </c>
      <c r="G67" s="7"/>
      <c r="H67" s="7"/>
      <c r="I67" s="7"/>
      <c r="J67" s="56"/>
      <c r="K67" s="7"/>
      <c r="L67" s="7"/>
      <c r="M67" s="7"/>
      <c r="N67" s="7"/>
      <c r="O67" s="7"/>
      <c r="P67" s="7"/>
      <c r="Q67" s="7"/>
      <c r="R67" s="7"/>
      <c r="S67" s="7"/>
      <c r="T67" s="7"/>
      <c r="U67" s="2"/>
    </row>
    <row r="68" spans="1:21" hidden="1" x14ac:dyDescent="0.3">
      <c r="A68" s="2" t="s">
        <v>55</v>
      </c>
      <c r="B68" s="15"/>
      <c r="C68" s="26"/>
      <c r="D68" s="33"/>
      <c r="E68" s="42">
        <v>152446</v>
      </c>
      <c r="F68" s="24"/>
      <c r="G68" s="7"/>
      <c r="H68" s="7"/>
      <c r="I68" s="7"/>
      <c r="J68" s="56"/>
      <c r="K68" s="7"/>
      <c r="L68" s="7"/>
      <c r="M68" s="7"/>
      <c r="N68" s="7"/>
      <c r="O68" s="7"/>
      <c r="P68" s="7"/>
      <c r="Q68" s="7"/>
      <c r="R68" s="7"/>
      <c r="S68" s="7"/>
      <c r="T68" s="7"/>
      <c r="U68" s="2"/>
    </row>
    <row r="69" spans="1:21" hidden="1" x14ac:dyDescent="0.3">
      <c r="A69" s="2" t="s">
        <v>133</v>
      </c>
      <c r="B69" s="15"/>
      <c r="C69" s="26"/>
      <c r="D69" s="33"/>
      <c r="E69" s="42"/>
      <c r="F69" s="24"/>
      <c r="G69" s="7"/>
      <c r="H69" s="7"/>
      <c r="I69" s="7"/>
      <c r="J69" s="56">
        <v>34000</v>
      </c>
      <c r="K69" s="7">
        <v>125000</v>
      </c>
      <c r="L69" s="7"/>
      <c r="M69" s="7"/>
      <c r="N69" s="7"/>
      <c r="O69" s="7"/>
      <c r="P69" s="7"/>
      <c r="Q69" s="7"/>
      <c r="R69" s="7"/>
      <c r="S69" s="7"/>
      <c r="T69" s="7"/>
      <c r="U69" s="24"/>
    </row>
    <row r="70" spans="1:21" hidden="1" x14ac:dyDescent="0.3">
      <c r="A70" s="2" t="s">
        <v>130</v>
      </c>
      <c r="B70" s="15"/>
      <c r="C70" s="26"/>
      <c r="D70" s="33"/>
      <c r="E70" s="42"/>
      <c r="F70" s="24"/>
      <c r="G70" s="7"/>
      <c r="H70" s="7"/>
      <c r="I70" s="7"/>
      <c r="J70" s="56"/>
      <c r="K70" s="7">
        <v>28810</v>
      </c>
      <c r="L70" s="7"/>
      <c r="M70" s="7"/>
      <c r="N70" s="7">
        <v>2633</v>
      </c>
      <c r="O70" s="7"/>
      <c r="P70" s="7"/>
      <c r="Q70" s="7"/>
      <c r="R70" s="7"/>
      <c r="S70" s="7"/>
      <c r="T70" s="7"/>
      <c r="U70" s="24"/>
    </row>
    <row r="71" spans="1:21" hidden="1" x14ac:dyDescent="0.3">
      <c r="A71" s="2" t="s">
        <v>131</v>
      </c>
      <c r="B71" s="15"/>
      <c r="C71" s="26"/>
      <c r="D71" s="33"/>
      <c r="E71" s="42"/>
      <c r="F71" s="24"/>
      <c r="G71" s="7"/>
      <c r="H71" s="7"/>
      <c r="I71" s="7"/>
      <c r="J71" s="56"/>
      <c r="K71" s="7">
        <v>28231</v>
      </c>
      <c r="L71" s="7"/>
      <c r="M71" s="7"/>
      <c r="N71" s="7">
        <v>12099</v>
      </c>
      <c r="O71" s="7"/>
      <c r="P71" s="7"/>
      <c r="Q71" s="7"/>
      <c r="R71" s="7"/>
      <c r="S71" s="7"/>
      <c r="T71" s="7"/>
      <c r="U71" s="24"/>
    </row>
    <row r="72" spans="1:21" x14ac:dyDescent="0.3">
      <c r="A72" s="2" t="s">
        <v>17</v>
      </c>
      <c r="B72" s="15">
        <v>70000</v>
      </c>
      <c r="C72" s="26">
        <v>40541</v>
      </c>
      <c r="D72" s="24">
        <f>B72-C72</f>
        <v>29459</v>
      </c>
      <c r="E72" s="24">
        <f>E73+E74</f>
        <v>10650</v>
      </c>
      <c r="F72" s="24">
        <f>F73+F74</f>
        <v>5970</v>
      </c>
      <c r="G72" s="7">
        <f>G73+G74</f>
        <v>800</v>
      </c>
      <c r="H72" s="7">
        <f>H73+H74+H75</f>
        <v>18152</v>
      </c>
      <c r="I72" s="36">
        <f>I76</f>
        <v>3600</v>
      </c>
      <c r="J72" s="55">
        <f>J76</f>
        <v>2800</v>
      </c>
      <c r="K72" s="36">
        <f>K76</f>
        <v>6650</v>
      </c>
      <c r="L72" s="36">
        <f t="shared" ref="L72:R72" si="17">L76</f>
        <v>950</v>
      </c>
      <c r="M72" s="36">
        <f t="shared" si="17"/>
        <v>1750</v>
      </c>
      <c r="N72" s="36">
        <f t="shared" si="17"/>
        <v>0</v>
      </c>
      <c r="O72" s="36">
        <f t="shared" si="17"/>
        <v>16150</v>
      </c>
      <c r="P72" s="36">
        <f t="shared" si="17"/>
        <v>11370</v>
      </c>
      <c r="Q72" s="36">
        <f t="shared" si="17"/>
        <v>0</v>
      </c>
      <c r="R72" s="36">
        <f t="shared" si="17"/>
        <v>1800</v>
      </c>
      <c r="S72" s="36">
        <f>S76</f>
        <v>0</v>
      </c>
      <c r="T72" s="36">
        <f>T76</f>
        <v>2900</v>
      </c>
      <c r="U72" s="36">
        <v>17400</v>
      </c>
    </row>
    <row r="73" spans="1:21" hidden="1" x14ac:dyDescent="0.3">
      <c r="A73" s="2" t="s">
        <v>41</v>
      </c>
      <c r="B73" s="15"/>
      <c r="C73" s="26"/>
      <c r="D73" s="24"/>
      <c r="E73" s="24">
        <v>10650</v>
      </c>
      <c r="F73" s="24">
        <v>3100</v>
      </c>
      <c r="G73" s="7">
        <v>800</v>
      </c>
      <c r="H73" s="48">
        <v>6800</v>
      </c>
      <c r="I73" s="49"/>
      <c r="J73" s="57"/>
      <c r="K73" s="49"/>
      <c r="L73" s="49"/>
      <c r="M73" s="49"/>
      <c r="N73" s="49"/>
      <c r="O73" s="49"/>
      <c r="P73" s="49"/>
      <c r="Q73" s="7"/>
      <c r="R73" s="7"/>
      <c r="S73" s="7"/>
      <c r="T73" s="7"/>
      <c r="U73" s="2"/>
    </row>
    <row r="74" spans="1:21" hidden="1" x14ac:dyDescent="0.3">
      <c r="A74" s="2" t="s">
        <v>60</v>
      </c>
      <c r="B74" s="15"/>
      <c r="C74" s="26"/>
      <c r="D74" s="24"/>
      <c r="E74" s="24"/>
      <c r="F74" s="24">
        <v>2870</v>
      </c>
      <c r="G74" s="7"/>
      <c r="H74" s="7"/>
      <c r="I74" s="49"/>
      <c r="J74" s="57"/>
      <c r="K74" s="49"/>
      <c r="L74" s="49"/>
      <c r="M74" s="49"/>
      <c r="N74" s="49"/>
      <c r="O74" s="49"/>
      <c r="P74" s="49"/>
      <c r="Q74" s="7"/>
      <c r="R74" s="7"/>
      <c r="S74" s="7"/>
      <c r="T74" s="7"/>
      <c r="U74" s="2"/>
    </row>
    <row r="75" spans="1:21" hidden="1" x14ac:dyDescent="0.3">
      <c r="A75" s="2" t="s">
        <v>71</v>
      </c>
      <c r="B75" s="15"/>
      <c r="C75" s="26"/>
      <c r="D75" s="24"/>
      <c r="E75" s="24"/>
      <c r="F75" s="24"/>
      <c r="G75" s="7"/>
      <c r="H75" s="48">
        <v>11352</v>
      </c>
      <c r="I75" s="7"/>
      <c r="J75" s="56"/>
      <c r="K75" s="7"/>
      <c r="L75" s="7"/>
      <c r="M75" s="7"/>
      <c r="N75" s="7"/>
      <c r="O75" s="7"/>
      <c r="P75" s="7"/>
      <c r="Q75" s="7"/>
      <c r="R75" s="7"/>
      <c r="S75" s="7"/>
      <c r="T75" s="7"/>
      <c r="U75" s="2"/>
    </row>
    <row r="76" spans="1:21" hidden="1" x14ac:dyDescent="0.3">
      <c r="A76" s="2" t="s">
        <v>142</v>
      </c>
      <c r="B76" s="15"/>
      <c r="C76" s="26"/>
      <c r="D76" s="24"/>
      <c r="E76" s="24"/>
      <c r="F76" s="24"/>
      <c r="G76" s="7"/>
      <c r="H76" s="48"/>
      <c r="I76" s="7">
        <v>3600</v>
      </c>
      <c r="J76" s="56">
        <v>2800</v>
      </c>
      <c r="K76" s="7">
        <v>6650</v>
      </c>
      <c r="L76" s="7">
        <v>950</v>
      </c>
      <c r="M76" s="7">
        <v>1750</v>
      </c>
      <c r="N76" s="7"/>
      <c r="O76" s="7">
        <v>16150</v>
      </c>
      <c r="P76" s="7">
        <v>11370</v>
      </c>
      <c r="Q76" s="7"/>
      <c r="R76" s="7">
        <v>1800</v>
      </c>
      <c r="S76" s="7"/>
      <c r="T76" s="7">
        <v>2900</v>
      </c>
      <c r="U76" s="24"/>
    </row>
    <row r="77" spans="1:21" x14ac:dyDescent="0.3">
      <c r="A77" s="2" t="s">
        <v>18</v>
      </c>
      <c r="B77" s="15">
        <v>1070000</v>
      </c>
      <c r="C77" s="26">
        <v>946593</v>
      </c>
      <c r="D77" s="24">
        <f>B77-C77</f>
        <v>123407</v>
      </c>
      <c r="E77" s="24">
        <v>61279</v>
      </c>
      <c r="F77" s="24">
        <v>131346</v>
      </c>
      <c r="G77" s="7">
        <v>67287</v>
      </c>
      <c r="H77" s="7">
        <v>153020</v>
      </c>
      <c r="I77" s="36">
        <v>77952</v>
      </c>
      <c r="J77" s="55">
        <f>J78+J79</f>
        <v>62059</v>
      </c>
      <c r="K77" s="36">
        <f>K78+K79</f>
        <v>133822</v>
      </c>
      <c r="L77" s="36">
        <f t="shared" ref="L77:T77" si="18">L78+L79</f>
        <v>46143</v>
      </c>
      <c r="M77" s="36">
        <f t="shared" si="18"/>
        <v>18408</v>
      </c>
      <c r="N77" s="36">
        <f t="shared" si="18"/>
        <v>65872</v>
      </c>
      <c r="O77" s="36">
        <f t="shared" si="18"/>
        <v>94631</v>
      </c>
      <c r="P77" s="36">
        <f t="shared" si="18"/>
        <v>135488</v>
      </c>
      <c r="Q77" s="36">
        <f t="shared" si="18"/>
        <v>49521</v>
      </c>
      <c r="R77" s="36">
        <f t="shared" si="18"/>
        <v>52978</v>
      </c>
      <c r="S77" s="36">
        <f t="shared" si="18"/>
        <v>87263</v>
      </c>
      <c r="T77" s="36">
        <f t="shared" si="18"/>
        <v>85255</v>
      </c>
      <c r="U77" s="36">
        <v>991489</v>
      </c>
    </row>
    <row r="78" spans="1:21" hidden="1" x14ac:dyDescent="0.3">
      <c r="A78" s="2" t="s">
        <v>124</v>
      </c>
      <c r="B78" s="15"/>
      <c r="C78" s="26"/>
      <c r="D78" s="24"/>
      <c r="E78" s="24"/>
      <c r="F78" s="24"/>
      <c r="G78" s="7"/>
      <c r="H78" s="7"/>
      <c r="I78" s="36"/>
      <c r="J78" s="58">
        <v>15089</v>
      </c>
      <c r="K78" s="54"/>
      <c r="L78" s="54"/>
      <c r="M78" s="54"/>
      <c r="N78" s="54"/>
      <c r="O78" s="54"/>
      <c r="P78" s="54"/>
      <c r="Q78" s="7"/>
      <c r="R78" s="7"/>
      <c r="S78" s="7"/>
      <c r="T78" s="7"/>
      <c r="U78" s="24"/>
    </row>
    <row r="79" spans="1:21" hidden="1" x14ac:dyDescent="0.3">
      <c r="A79" s="2" t="s">
        <v>125</v>
      </c>
      <c r="B79" s="15"/>
      <c r="C79" s="26"/>
      <c r="D79" s="24"/>
      <c r="E79" s="24"/>
      <c r="F79" s="24"/>
      <c r="G79" s="7"/>
      <c r="H79" s="7"/>
      <c r="I79" s="54">
        <v>77952</v>
      </c>
      <c r="J79" s="54">
        <v>46970</v>
      </c>
      <c r="K79" s="54">
        <v>133822</v>
      </c>
      <c r="L79" s="54">
        <v>46143</v>
      </c>
      <c r="M79" s="54">
        <v>18408</v>
      </c>
      <c r="N79" s="54">
        <v>65872</v>
      </c>
      <c r="O79" s="54">
        <v>94631</v>
      </c>
      <c r="P79" s="54">
        <v>135488</v>
      </c>
      <c r="Q79" s="7">
        <v>49521</v>
      </c>
      <c r="R79" s="7">
        <v>52978</v>
      </c>
      <c r="S79" s="7">
        <v>87263</v>
      </c>
      <c r="T79" s="7">
        <v>85255</v>
      </c>
      <c r="U79" s="24"/>
    </row>
    <row r="80" spans="1:21" x14ac:dyDescent="0.3">
      <c r="A80" s="2" t="s">
        <v>19</v>
      </c>
      <c r="B80" s="15">
        <v>200000</v>
      </c>
      <c r="C80" s="26">
        <v>91668</v>
      </c>
      <c r="D80" s="24">
        <f>B80-C80</f>
        <v>108332</v>
      </c>
      <c r="E80" s="24">
        <v>8002</v>
      </c>
      <c r="F80" s="24">
        <v>8002</v>
      </c>
      <c r="G80" s="7">
        <v>7189</v>
      </c>
      <c r="H80" s="48">
        <v>7732</v>
      </c>
      <c r="I80" s="36">
        <v>7789</v>
      </c>
      <c r="J80" s="36">
        <v>11443</v>
      </c>
      <c r="K80" s="36">
        <v>11027</v>
      </c>
      <c r="L80" s="36">
        <v>6539</v>
      </c>
      <c r="M80" s="36">
        <v>34833</v>
      </c>
      <c r="N80" s="36">
        <v>13245</v>
      </c>
      <c r="O80" s="36">
        <v>7907</v>
      </c>
      <c r="P80" s="36">
        <v>6720</v>
      </c>
      <c r="Q80" s="36">
        <v>6641</v>
      </c>
      <c r="R80" s="36">
        <v>6166</v>
      </c>
      <c r="S80" s="36">
        <v>6223</v>
      </c>
      <c r="T80" s="36">
        <v>55232</v>
      </c>
      <c r="U80" s="10">
        <v>78023</v>
      </c>
    </row>
    <row r="81" spans="1:21" x14ac:dyDescent="0.3">
      <c r="A81" s="2" t="s">
        <v>20</v>
      </c>
      <c r="B81" s="15">
        <v>140000</v>
      </c>
      <c r="C81" s="26">
        <v>22695</v>
      </c>
      <c r="D81" s="24">
        <f>B81-C81</f>
        <v>117305</v>
      </c>
      <c r="E81" s="24">
        <f>E82+E83+E84+E85</f>
        <v>5345</v>
      </c>
      <c r="F81" s="24">
        <f>F82+F83+F84+F85</f>
        <v>14096</v>
      </c>
      <c r="G81" s="7">
        <f>G82+G83+G84+G85</f>
        <v>12195</v>
      </c>
      <c r="H81" s="7">
        <f>H82+H83+H84+H85+H86</f>
        <v>68029</v>
      </c>
      <c r="I81" s="36">
        <f>I87+I88</f>
        <v>3580</v>
      </c>
      <c r="J81" s="36">
        <f>J87+J88+J90</f>
        <v>16287</v>
      </c>
      <c r="K81" s="36">
        <f t="shared" ref="K81:T81" si="19">K87+K88+K90+K89</f>
        <v>50655</v>
      </c>
      <c r="L81" s="36">
        <f t="shared" si="19"/>
        <v>5600</v>
      </c>
      <c r="M81" s="36">
        <f t="shared" si="19"/>
        <v>0</v>
      </c>
      <c r="N81" s="36">
        <f t="shared" si="19"/>
        <v>0</v>
      </c>
      <c r="O81" s="36">
        <f t="shared" si="19"/>
        <v>6110</v>
      </c>
      <c r="P81" s="36">
        <f t="shared" si="19"/>
        <v>4524</v>
      </c>
      <c r="Q81" s="36">
        <f t="shared" si="19"/>
        <v>3556</v>
      </c>
      <c r="R81" s="36">
        <f t="shared" si="19"/>
        <v>4410</v>
      </c>
      <c r="S81" s="36">
        <f t="shared" si="19"/>
        <v>3310</v>
      </c>
      <c r="T81" s="36">
        <f t="shared" si="19"/>
        <v>8975</v>
      </c>
      <c r="U81" s="36">
        <v>109490</v>
      </c>
    </row>
    <row r="82" spans="1:21" hidden="1" x14ac:dyDescent="0.3">
      <c r="A82" s="2" t="s">
        <v>40</v>
      </c>
      <c r="B82" s="15"/>
      <c r="C82" s="26"/>
      <c r="D82" s="24"/>
      <c r="E82" s="24">
        <v>3000</v>
      </c>
      <c r="F82" s="24">
        <v>3000</v>
      </c>
      <c r="G82" s="7">
        <v>1500</v>
      </c>
      <c r="H82" s="7">
        <v>1500</v>
      </c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2"/>
    </row>
    <row r="83" spans="1:21" hidden="1" x14ac:dyDescent="0.3">
      <c r="A83" s="2" t="s">
        <v>42</v>
      </c>
      <c r="B83" s="15"/>
      <c r="C83" s="26"/>
      <c r="D83" s="24"/>
      <c r="E83" s="24"/>
      <c r="F83" s="24">
        <v>4041</v>
      </c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2"/>
    </row>
    <row r="84" spans="1:21" hidden="1" x14ac:dyDescent="0.3">
      <c r="A84" s="2" t="s">
        <v>43</v>
      </c>
      <c r="B84" s="15"/>
      <c r="C84" s="26"/>
      <c r="D84" s="24"/>
      <c r="E84" s="24"/>
      <c r="F84" s="24">
        <v>5970</v>
      </c>
      <c r="G84" s="7">
        <v>9150</v>
      </c>
      <c r="H84" s="48">
        <v>3550</v>
      </c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2"/>
    </row>
    <row r="85" spans="1:21" hidden="1" x14ac:dyDescent="0.3">
      <c r="A85" s="2" t="s">
        <v>44</v>
      </c>
      <c r="B85" s="15"/>
      <c r="C85" s="26"/>
      <c r="D85" s="24"/>
      <c r="E85" s="24">
        <v>2345</v>
      </c>
      <c r="F85" s="24">
        <v>1085</v>
      </c>
      <c r="G85" s="7">
        <v>1545</v>
      </c>
      <c r="H85" s="48">
        <v>3025</v>
      </c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2"/>
    </row>
    <row r="86" spans="1:21" hidden="1" x14ac:dyDescent="0.3">
      <c r="A86" s="2" t="s">
        <v>74</v>
      </c>
      <c r="B86" s="15"/>
      <c r="C86" s="26"/>
      <c r="D86" s="24"/>
      <c r="E86" s="24"/>
      <c r="F86" s="24"/>
      <c r="G86" s="7"/>
      <c r="H86" s="48">
        <v>59954</v>
      </c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2"/>
    </row>
    <row r="87" spans="1:21" hidden="1" x14ac:dyDescent="0.3">
      <c r="A87" s="2" t="s">
        <v>112</v>
      </c>
      <c r="B87" s="15"/>
      <c r="C87" s="26"/>
      <c r="D87" s="24"/>
      <c r="E87" s="24"/>
      <c r="F87" s="24"/>
      <c r="G87" s="7"/>
      <c r="H87" s="48"/>
      <c r="I87" s="7">
        <v>2080</v>
      </c>
      <c r="J87" s="7">
        <v>10287</v>
      </c>
      <c r="K87" s="7">
        <v>2465</v>
      </c>
      <c r="L87" s="7"/>
      <c r="M87" s="7"/>
      <c r="N87" s="7"/>
      <c r="O87" s="7">
        <v>510</v>
      </c>
      <c r="P87" s="7">
        <v>1724</v>
      </c>
      <c r="Q87" s="7">
        <v>886</v>
      </c>
      <c r="R87" s="7">
        <v>1610</v>
      </c>
      <c r="S87" s="7">
        <v>510</v>
      </c>
      <c r="T87" s="7">
        <v>575</v>
      </c>
      <c r="U87" s="24"/>
    </row>
    <row r="88" spans="1:21" hidden="1" x14ac:dyDescent="0.3">
      <c r="A88" s="2" t="s">
        <v>102</v>
      </c>
      <c r="B88" s="15"/>
      <c r="C88" s="26"/>
      <c r="D88" s="24"/>
      <c r="E88" s="24"/>
      <c r="F88" s="24"/>
      <c r="G88" s="7"/>
      <c r="H88" s="48"/>
      <c r="I88" s="7">
        <v>1500</v>
      </c>
      <c r="J88" s="7"/>
      <c r="K88" s="7">
        <v>1500</v>
      </c>
      <c r="L88" s="7">
        <v>5600</v>
      </c>
      <c r="M88" s="7"/>
      <c r="N88" s="7"/>
      <c r="O88" s="7">
        <v>5600</v>
      </c>
      <c r="P88" s="7">
        <v>2800</v>
      </c>
      <c r="Q88" s="7">
        <v>2670</v>
      </c>
      <c r="R88" s="7">
        <v>2800</v>
      </c>
      <c r="S88" s="7">
        <v>2800</v>
      </c>
      <c r="T88" s="7">
        <v>8400</v>
      </c>
      <c r="U88" s="24"/>
    </row>
    <row r="89" spans="1:21" hidden="1" x14ac:dyDescent="0.3">
      <c r="A89" s="2" t="s">
        <v>128</v>
      </c>
      <c r="B89" s="15"/>
      <c r="C89" s="26"/>
      <c r="D89" s="24"/>
      <c r="E89" s="24"/>
      <c r="F89" s="24"/>
      <c r="G89" s="7"/>
      <c r="H89" s="48"/>
      <c r="I89" s="7"/>
      <c r="J89" s="7"/>
      <c r="K89" s="7">
        <v>46690</v>
      </c>
      <c r="L89" s="7"/>
      <c r="M89" s="7"/>
      <c r="N89" s="7"/>
      <c r="O89" s="7"/>
      <c r="P89" s="7"/>
      <c r="Q89" s="7"/>
      <c r="R89" s="7"/>
      <c r="S89" s="7"/>
      <c r="T89" s="7"/>
      <c r="U89" s="24"/>
    </row>
    <row r="90" spans="1:21" hidden="1" x14ac:dyDescent="0.3">
      <c r="A90" s="2" t="s">
        <v>120</v>
      </c>
      <c r="B90" s="15"/>
      <c r="C90" s="26"/>
      <c r="D90" s="24"/>
      <c r="E90" s="24"/>
      <c r="F90" s="24"/>
      <c r="G90" s="7"/>
      <c r="H90" s="48"/>
      <c r="I90" s="7"/>
      <c r="J90" s="7">
        <v>6000</v>
      </c>
      <c r="K90" s="7"/>
      <c r="L90" s="7"/>
      <c r="M90" s="7"/>
      <c r="N90" s="7"/>
      <c r="O90" s="7"/>
      <c r="P90" s="7"/>
      <c r="Q90" s="7"/>
      <c r="R90" s="7"/>
      <c r="S90" s="7"/>
      <c r="T90" s="7"/>
      <c r="U90" s="24"/>
    </row>
    <row r="91" spans="1:21" x14ac:dyDescent="0.3">
      <c r="A91" s="2" t="s">
        <v>21</v>
      </c>
      <c r="B91" s="15">
        <v>860000</v>
      </c>
      <c r="C91" s="26">
        <v>323896</v>
      </c>
      <c r="D91" s="24">
        <f>B91-C91</f>
        <v>536104</v>
      </c>
      <c r="E91" s="24">
        <f>E92+E93+E94+E95</f>
        <v>10859</v>
      </c>
      <c r="F91" s="24">
        <f>F92+F93+F94</f>
        <v>24400</v>
      </c>
      <c r="G91" s="7">
        <v>42771</v>
      </c>
      <c r="H91" s="7">
        <f>H92+H93+H94+H95</f>
        <v>298000</v>
      </c>
      <c r="I91" s="36">
        <f t="shared" ref="I91:P91" si="20">I97+I99</f>
        <v>27000</v>
      </c>
      <c r="J91" s="36">
        <f t="shared" si="20"/>
        <v>18134</v>
      </c>
      <c r="K91" s="36">
        <f t="shared" si="20"/>
        <v>55001</v>
      </c>
      <c r="L91" s="36">
        <f t="shared" si="20"/>
        <v>29000</v>
      </c>
      <c r="M91" s="36">
        <f t="shared" si="20"/>
        <v>32000</v>
      </c>
      <c r="N91" s="36">
        <f t="shared" si="20"/>
        <v>39312</v>
      </c>
      <c r="O91" s="36">
        <f t="shared" si="20"/>
        <v>8800</v>
      </c>
      <c r="P91" s="36">
        <f t="shared" si="20"/>
        <v>88998</v>
      </c>
      <c r="Q91" s="36">
        <f>Q97+Q99+Q98</f>
        <v>93574</v>
      </c>
      <c r="R91" s="36">
        <f>R97+R99+R98</f>
        <v>94091</v>
      </c>
      <c r="S91" s="36">
        <f>S97+S99+S98</f>
        <v>62900</v>
      </c>
      <c r="T91" s="36">
        <f>T97+T99+T98</f>
        <v>53563</v>
      </c>
      <c r="U91" s="36">
        <v>771123</v>
      </c>
    </row>
    <row r="92" spans="1:21" hidden="1" x14ac:dyDescent="0.3">
      <c r="A92" s="2" t="s">
        <v>78</v>
      </c>
      <c r="B92" s="15"/>
      <c r="C92" s="26"/>
      <c r="D92" s="24"/>
      <c r="E92" s="24"/>
      <c r="F92" s="24">
        <v>400</v>
      </c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2"/>
    </row>
    <row r="93" spans="1:21" hidden="1" x14ac:dyDescent="0.3">
      <c r="A93" s="2" t="s">
        <v>50</v>
      </c>
      <c r="B93" s="15"/>
      <c r="C93" s="26"/>
      <c r="D93" s="24"/>
      <c r="E93" s="24">
        <v>981</v>
      </c>
      <c r="F93" s="24">
        <v>24000</v>
      </c>
      <c r="G93" s="7">
        <v>24000</v>
      </c>
      <c r="H93" s="7">
        <v>288000</v>
      </c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2"/>
    </row>
    <row r="94" spans="1:21" hidden="1" x14ac:dyDescent="0.3">
      <c r="A94" s="2" t="s">
        <v>51</v>
      </c>
      <c r="B94" s="15"/>
      <c r="C94" s="26">
        <v>119751</v>
      </c>
      <c r="D94" s="24"/>
      <c r="E94" s="24"/>
      <c r="F94" s="24"/>
      <c r="G94" s="7">
        <v>6500</v>
      </c>
      <c r="H94" s="7">
        <v>10000</v>
      </c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2"/>
    </row>
    <row r="95" spans="1:21" hidden="1" x14ac:dyDescent="0.3">
      <c r="A95" s="2" t="s">
        <v>56</v>
      </c>
      <c r="B95" s="15"/>
      <c r="C95" s="26"/>
      <c r="D95" s="24"/>
      <c r="E95" s="24">
        <v>9878</v>
      </c>
      <c r="F95" s="24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2"/>
    </row>
    <row r="96" spans="1:21" hidden="1" x14ac:dyDescent="0.3">
      <c r="A96" s="2" t="s">
        <v>79</v>
      </c>
      <c r="B96" s="15"/>
      <c r="C96" s="26"/>
      <c r="D96" s="24"/>
      <c r="E96" s="24"/>
      <c r="F96" s="24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2"/>
    </row>
    <row r="97" spans="1:21" hidden="1" x14ac:dyDescent="0.3">
      <c r="A97" s="2" t="s">
        <v>105</v>
      </c>
      <c r="B97" s="15"/>
      <c r="C97" s="26"/>
      <c r="D97" s="24"/>
      <c r="E97" s="24"/>
      <c r="F97" s="24"/>
      <c r="G97" s="7"/>
      <c r="H97" s="7"/>
      <c r="I97" s="7">
        <v>25000</v>
      </c>
      <c r="J97" s="7"/>
      <c r="K97" s="7">
        <v>50000</v>
      </c>
      <c r="L97" s="7">
        <v>25000</v>
      </c>
      <c r="M97" s="7">
        <v>25000</v>
      </c>
      <c r="N97" s="7">
        <v>25000</v>
      </c>
      <c r="O97" s="7"/>
      <c r="P97" s="7">
        <v>50000</v>
      </c>
      <c r="Q97" s="7">
        <v>20000</v>
      </c>
      <c r="R97" s="7">
        <v>50000</v>
      </c>
      <c r="S97" s="7">
        <v>25000</v>
      </c>
      <c r="T97" s="7">
        <v>25000</v>
      </c>
      <c r="U97" s="24"/>
    </row>
    <row r="98" spans="1:21" hidden="1" x14ac:dyDescent="0.3">
      <c r="A98" s="2" t="s">
        <v>145</v>
      </c>
      <c r="B98" s="15"/>
      <c r="C98" s="26"/>
      <c r="D98" s="24"/>
      <c r="E98" s="24"/>
      <c r="F98" s="24"/>
      <c r="G98" s="7"/>
      <c r="H98" s="7"/>
      <c r="I98" s="7"/>
      <c r="J98" s="7"/>
      <c r="K98" s="7"/>
      <c r="L98" s="7"/>
      <c r="M98" s="7"/>
      <c r="N98" s="7"/>
      <c r="O98" s="7"/>
      <c r="P98" s="7"/>
      <c r="Q98" s="7">
        <v>59980</v>
      </c>
      <c r="R98" s="7">
        <v>6555</v>
      </c>
      <c r="S98" s="7"/>
      <c r="T98" s="7"/>
      <c r="U98" s="24"/>
    </row>
    <row r="99" spans="1:21" hidden="1" x14ac:dyDescent="0.3">
      <c r="A99" s="2" t="s">
        <v>146</v>
      </c>
      <c r="B99" s="15"/>
      <c r="C99" s="26"/>
      <c r="D99" s="24"/>
      <c r="E99" s="24"/>
      <c r="F99" s="24"/>
      <c r="G99" s="7"/>
      <c r="H99" s="7"/>
      <c r="I99" s="7">
        <v>2000</v>
      </c>
      <c r="J99" s="7">
        <v>18134</v>
      </c>
      <c r="K99" s="7">
        <v>5001</v>
      </c>
      <c r="L99" s="7">
        <v>4000</v>
      </c>
      <c r="M99" s="7">
        <v>7000</v>
      </c>
      <c r="N99" s="7">
        <v>14312</v>
      </c>
      <c r="O99" s="7">
        <v>8800</v>
      </c>
      <c r="P99" s="7">
        <v>38998</v>
      </c>
      <c r="Q99" s="7">
        <v>13594</v>
      </c>
      <c r="R99" s="7">
        <v>37536</v>
      </c>
      <c r="S99" s="7">
        <v>37900</v>
      </c>
      <c r="T99" s="7">
        <v>28563</v>
      </c>
      <c r="U99" s="24"/>
    </row>
    <row r="100" spans="1:21" x14ac:dyDescent="0.3">
      <c r="A100" s="2" t="s">
        <v>22</v>
      </c>
      <c r="B100" s="15">
        <v>530000</v>
      </c>
      <c r="C100" s="26">
        <v>429072</v>
      </c>
      <c r="D100" s="33">
        <f>B100-C100</f>
        <v>100928</v>
      </c>
      <c r="E100" s="42">
        <f>E101+E102+E103</f>
        <v>25390</v>
      </c>
      <c r="F100" s="24">
        <f>F101+F102</f>
        <v>12393</v>
      </c>
      <c r="G100" s="7">
        <f>G101+G102+G103+G104</f>
        <v>36201</v>
      </c>
      <c r="H100" s="7">
        <f>H101+H102+H103+H104</f>
        <v>53735</v>
      </c>
      <c r="I100" s="36">
        <f>I105+I106</f>
        <v>40209</v>
      </c>
      <c r="J100" s="36">
        <f>J105+J106</f>
        <v>53939</v>
      </c>
      <c r="K100" s="36">
        <f>K105+K106</f>
        <v>17272</v>
      </c>
      <c r="L100" s="36">
        <f t="shared" ref="L100:T100" si="21">L105+L106</f>
        <v>0</v>
      </c>
      <c r="M100" s="36">
        <f t="shared" si="21"/>
        <v>0</v>
      </c>
      <c r="N100" s="36">
        <f t="shared" si="21"/>
        <v>3795</v>
      </c>
      <c r="O100" s="36">
        <f t="shared" si="21"/>
        <v>5004</v>
      </c>
      <c r="P100" s="36">
        <f t="shared" si="21"/>
        <v>15278</v>
      </c>
      <c r="Q100" s="36">
        <f t="shared" si="21"/>
        <v>2106</v>
      </c>
      <c r="R100" s="36">
        <f t="shared" si="21"/>
        <v>6375</v>
      </c>
      <c r="S100" s="36">
        <f t="shared" si="21"/>
        <v>9016</v>
      </c>
      <c r="T100" s="36">
        <f t="shared" si="21"/>
        <v>8469</v>
      </c>
      <c r="U100" s="36">
        <v>252086</v>
      </c>
    </row>
    <row r="101" spans="1:21" hidden="1" x14ac:dyDescent="0.3">
      <c r="A101" s="2" t="s">
        <v>48</v>
      </c>
      <c r="B101" s="15"/>
      <c r="C101" s="26"/>
      <c r="D101" s="33"/>
      <c r="E101" s="42">
        <v>16850</v>
      </c>
      <c r="F101" s="24">
        <v>7893</v>
      </c>
      <c r="G101" s="7">
        <v>22662</v>
      </c>
      <c r="H101" s="48">
        <v>19097</v>
      </c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2"/>
    </row>
    <row r="102" spans="1:21" hidden="1" x14ac:dyDescent="0.3">
      <c r="A102" s="2" t="s">
        <v>58</v>
      </c>
      <c r="B102" s="15"/>
      <c r="C102" s="26"/>
      <c r="D102" s="33"/>
      <c r="E102" s="42">
        <v>8450</v>
      </c>
      <c r="F102" s="24">
        <v>4500</v>
      </c>
      <c r="G102" s="7">
        <v>8717</v>
      </c>
      <c r="H102" s="48">
        <v>11480</v>
      </c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2"/>
    </row>
    <row r="103" spans="1:21" hidden="1" x14ac:dyDescent="0.3">
      <c r="A103" s="2" t="s">
        <v>57</v>
      </c>
      <c r="B103" s="15"/>
      <c r="C103" s="26"/>
      <c r="D103" s="33"/>
      <c r="E103" s="42">
        <v>90</v>
      </c>
      <c r="F103" s="24">
        <v>4370</v>
      </c>
      <c r="G103" s="7">
        <v>1702</v>
      </c>
      <c r="H103" s="48">
        <v>23158</v>
      </c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2"/>
    </row>
    <row r="104" spans="1:21" hidden="1" x14ac:dyDescent="0.3">
      <c r="A104" s="2" t="s">
        <v>67</v>
      </c>
      <c r="B104" s="15"/>
      <c r="C104" s="26"/>
      <c r="D104" s="33"/>
      <c r="E104" s="42"/>
      <c r="F104" s="24"/>
      <c r="G104" s="7">
        <v>3120</v>
      </c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2"/>
    </row>
    <row r="105" spans="1:21" hidden="1" x14ac:dyDescent="0.3">
      <c r="A105" s="2" t="s">
        <v>111</v>
      </c>
      <c r="B105" s="15"/>
      <c r="C105" s="26"/>
      <c r="D105" s="33"/>
      <c r="E105" s="42"/>
      <c r="F105" s="24"/>
      <c r="G105" s="7"/>
      <c r="H105" s="7"/>
      <c r="I105" s="7">
        <v>8002</v>
      </c>
      <c r="J105" s="7">
        <v>17581</v>
      </c>
      <c r="K105" s="7">
        <v>9072</v>
      </c>
      <c r="L105" s="7"/>
      <c r="M105" s="7"/>
      <c r="N105" s="7">
        <v>3795</v>
      </c>
      <c r="O105" s="7">
        <v>5004</v>
      </c>
      <c r="P105" s="7">
        <v>15278</v>
      </c>
      <c r="Q105" s="7">
        <v>2106</v>
      </c>
      <c r="R105" s="7">
        <v>6375</v>
      </c>
      <c r="S105" s="7">
        <v>9016</v>
      </c>
      <c r="T105" s="7">
        <v>8469</v>
      </c>
      <c r="U105" s="24"/>
    </row>
    <row r="106" spans="1:21" hidden="1" x14ac:dyDescent="0.3">
      <c r="A106" s="2" t="s">
        <v>99</v>
      </c>
      <c r="B106" s="15"/>
      <c r="C106" s="26"/>
      <c r="D106" s="33"/>
      <c r="E106" s="42"/>
      <c r="F106" s="24"/>
      <c r="G106" s="7"/>
      <c r="H106" s="7"/>
      <c r="I106" s="7">
        <v>32207</v>
      </c>
      <c r="J106" s="7">
        <v>36358</v>
      </c>
      <c r="K106" s="7">
        <v>8200</v>
      </c>
      <c r="L106" s="7"/>
      <c r="M106" s="7"/>
      <c r="N106" s="7"/>
      <c r="O106" s="7"/>
      <c r="P106" s="7"/>
      <c r="Q106" s="7"/>
      <c r="R106" s="7"/>
      <c r="S106" s="7"/>
      <c r="T106" s="7"/>
      <c r="U106" s="24"/>
    </row>
    <row r="107" spans="1:21" x14ac:dyDescent="0.3">
      <c r="A107" s="2" t="s">
        <v>23</v>
      </c>
      <c r="B107" s="7">
        <v>900000</v>
      </c>
      <c r="C107" s="26">
        <v>280393</v>
      </c>
      <c r="D107" s="24">
        <f>B107-C107</f>
        <v>619607</v>
      </c>
      <c r="E107" s="24">
        <f>E108+E109+E110+E111</f>
        <v>9880</v>
      </c>
      <c r="F107" s="24">
        <f>F108+F109+F110+F111</f>
        <v>217526</v>
      </c>
      <c r="G107" s="7">
        <f>G108+G109+G110+G111+G112</f>
        <v>64565</v>
      </c>
      <c r="H107" s="7">
        <f>H108+H109+H110+H111+H112+H113</f>
        <v>198818</v>
      </c>
      <c r="I107" s="36">
        <f>I114+I115+I116+I117</f>
        <v>50200</v>
      </c>
      <c r="J107" s="36">
        <f>J114+J115+J116+J117+J118</f>
        <v>34163</v>
      </c>
      <c r="K107" s="36">
        <f>K114+K115+K116+K117+K118</f>
        <v>95600</v>
      </c>
      <c r="L107" s="36">
        <f t="shared" ref="L107:T107" si="22">L114+L115+L116+L117+L118</f>
        <v>39150</v>
      </c>
      <c r="M107" s="36">
        <f t="shared" si="22"/>
        <v>173507</v>
      </c>
      <c r="N107" s="36">
        <f t="shared" si="22"/>
        <v>47600</v>
      </c>
      <c r="O107" s="36">
        <f t="shared" si="22"/>
        <v>2000</v>
      </c>
      <c r="P107" s="36">
        <f t="shared" si="22"/>
        <v>228740</v>
      </c>
      <c r="Q107" s="36">
        <f t="shared" si="22"/>
        <v>51780</v>
      </c>
      <c r="R107" s="36">
        <f t="shared" si="22"/>
        <v>84116</v>
      </c>
      <c r="S107" s="36">
        <f t="shared" si="22"/>
        <v>60940</v>
      </c>
      <c r="T107" s="36">
        <f t="shared" si="22"/>
        <v>92880</v>
      </c>
      <c r="U107" s="36">
        <v>914973</v>
      </c>
    </row>
    <row r="108" spans="1:21" hidden="1" x14ac:dyDescent="0.3">
      <c r="A108" s="2" t="s">
        <v>45</v>
      </c>
      <c r="B108" s="7"/>
      <c r="C108" s="26"/>
      <c r="D108" s="24"/>
      <c r="E108" s="24"/>
      <c r="F108" s="24">
        <v>35746</v>
      </c>
      <c r="G108" s="7">
        <v>17025</v>
      </c>
      <c r="H108" s="48">
        <v>59166</v>
      </c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2"/>
    </row>
    <row r="109" spans="1:21" hidden="1" x14ac:dyDescent="0.3">
      <c r="A109" s="2" t="s">
        <v>54</v>
      </c>
      <c r="B109" s="7"/>
      <c r="C109" s="26"/>
      <c r="D109" s="24"/>
      <c r="E109" s="24">
        <v>9880</v>
      </c>
      <c r="F109" s="24">
        <v>30660</v>
      </c>
      <c r="G109" s="7">
        <v>4940</v>
      </c>
      <c r="H109" s="7">
        <v>9880</v>
      </c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2"/>
    </row>
    <row r="110" spans="1:21" hidden="1" x14ac:dyDescent="0.3">
      <c r="A110" s="2" t="s">
        <v>49</v>
      </c>
      <c r="B110" s="7"/>
      <c r="C110" s="26"/>
      <c r="D110" s="24"/>
      <c r="E110" s="24"/>
      <c r="F110" s="24">
        <v>55620</v>
      </c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2"/>
    </row>
    <row r="111" spans="1:21" hidden="1" x14ac:dyDescent="0.3">
      <c r="A111" s="2" t="s">
        <v>63</v>
      </c>
      <c r="B111" s="7"/>
      <c r="C111" s="26"/>
      <c r="D111" s="24"/>
      <c r="E111" s="24"/>
      <c r="F111" s="24">
        <v>95500</v>
      </c>
      <c r="G111" s="7">
        <v>21600</v>
      </c>
      <c r="H111" s="48">
        <v>57500</v>
      </c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2"/>
    </row>
    <row r="112" spans="1:21" hidden="1" x14ac:dyDescent="0.3">
      <c r="A112" s="2" t="s">
        <v>64</v>
      </c>
      <c r="B112" s="7"/>
      <c r="C112" s="26"/>
      <c r="D112" s="24"/>
      <c r="E112" s="24"/>
      <c r="F112" s="24"/>
      <c r="G112" s="7">
        <v>21000</v>
      </c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2"/>
    </row>
    <row r="113" spans="1:21" hidden="1" x14ac:dyDescent="0.3">
      <c r="A113" s="2" t="s">
        <v>70</v>
      </c>
      <c r="B113" s="7"/>
      <c r="C113" s="26"/>
      <c r="D113" s="24"/>
      <c r="E113" s="24"/>
      <c r="F113" s="24"/>
      <c r="G113" s="7"/>
      <c r="H113" s="48">
        <v>72272</v>
      </c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2"/>
    </row>
    <row r="114" spans="1:21" hidden="1" x14ac:dyDescent="0.3">
      <c r="A114" s="2" t="s">
        <v>147</v>
      </c>
      <c r="B114" s="7"/>
      <c r="C114" s="26"/>
      <c r="D114" s="24"/>
      <c r="E114" s="24"/>
      <c r="F114" s="24"/>
      <c r="G114" s="7"/>
      <c r="H114" s="48"/>
      <c r="I114" s="7">
        <v>1200</v>
      </c>
      <c r="J114" s="7"/>
      <c r="K114" s="7"/>
      <c r="L114" s="7">
        <v>4150</v>
      </c>
      <c r="M114" s="7"/>
      <c r="N114" s="7">
        <v>7600</v>
      </c>
      <c r="O114" s="7"/>
      <c r="P114" s="7"/>
      <c r="Q114" s="7">
        <v>1900</v>
      </c>
      <c r="R114" s="7">
        <v>27260</v>
      </c>
      <c r="S114" s="7"/>
      <c r="T114" s="7">
        <v>23000</v>
      </c>
      <c r="U114" s="24"/>
    </row>
    <row r="115" spans="1:21" hidden="1" x14ac:dyDescent="0.3">
      <c r="A115" s="2" t="s">
        <v>103</v>
      </c>
      <c r="B115" s="7"/>
      <c r="C115" s="26"/>
      <c r="D115" s="24"/>
      <c r="E115" s="24"/>
      <c r="F115" s="24"/>
      <c r="G115" s="7"/>
      <c r="H115" s="48"/>
      <c r="I115" s="7">
        <v>9060</v>
      </c>
      <c r="J115" s="7"/>
      <c r="K115" s="7">
        <v>15660</v>
      </c>
      <c r="L115" s="7"/>
      <c r="M115" s="7">
        <v>112507</v>
      </c>
      <c r="N115" s="7"/>
      <c r="O115" s="7">
        <v>2000</v>
      </c>
      <c r="P115" s="7">
        <v>113040</v>
      </c>
      <c r="Q115" s="7"/>
      <c r="R115" s="7"/>
      <c r="S115" s="7"/>
      <c r="T115" s="7"/>
      <c r="U115" s="24"/>
    </row>
    <row r="116" spans="1:21" hidden="1" x14ac:dyDescent="0.3">
      <c r="A116" s="2" t="s">
        <v>148</v>
      </c>
      <c r="B116" s="7"/>
      <c r="C116" s="26"/>
      <c r="D116" s="24"/>
      <c r="E116" s="24"/>
      <c r="F116" s="24"/>
      <c r="G116" s="7"/>
      <c r="H116" s="48"/>
      <c r="I116" s="7">
        <v>4940</v>
      </c>
      <c r="J116" s="7">
        <v>13163</v>
      </c>
      <c r="K116" s="7">
        <v>4940</v>
      </c>
      <c r="L116" s="7"/>
      <c r="M116" s="7"/>
      <c r="N116" s="7"/>
      <c r="O116" s="7"/>
      <c r="P116" s="7">
        <v>24700</v>
      </c>
      <c r="Q116" s="7">
        <v>9880</v>
      </c>
      <c r="R116" s="7">
        <v>19856</v>
      </c>
      <c r="S116" s="7">
        <v>4940</v>
      </c>
      <c r="T116" s="7">
        <v>9880</v>
      </c>
      <c r="U116" s="24"/>
    </row>
    <row r="117" spans="1:21" hidden="1" x14ac:dyDescent="0.3">
      <c r="A117" s="2" t="s">
        <v>106</v>
      </c>
      <c r="B117" s="7"/>
      <c r="C117" s="26"/>
      <c r="D117" s="24"/>
      <c r="E117" s="24"/>
      <c r="F117" s="24"/>
      <c r="G117" s="7"/>
      <c r="H117" s="48"/>
      <c r="I117" s="7">
        <v>35000</v>
      </c>
      <c r="J117" s="7"/>
      <c r="K117" s="7">
        <v>75000</v>
      </c>
      <c r="L117" s="7">
        <v>35000</v>
      </c>
      <c r="M117" s="7">
        <v>40000</v>
      </c>
      <c r="N117" s="7">
        <v>40000</v>
      </c>
      <c r="O117" s="7"/>
      <c r="P117" s="7">
        <v>70000</v>
      </c>
      <c r="Q117" s="7">
        <v>40000</v>
      </c>
      <c r="R117" s="7">
        <v>37000</v>
      </c>
      <c r="S117" s="7">
        <v>35000</v>
      </c>
      <c r="T117" s="7">
        <v>60000</v>
      </c>
      <c r="U117" s="24"/>
    </row>
    <row r="118" spans="1:21" hidden="1" x14ac:dyDescent="0.3">
      <c r="A118" s="2" t="s">
        <v>117</v>
      </c>
      <c r="B118" s="7"/>
      <c r="C118" s="26"/>
      <c r="D118" s="24"/>
      <c r="E118" s="24"/>
      <c r="F118" s="24"/>
      <c r="G118" s="7"/>
      <c r="H118" s="48"/>
      <c r="I118" s="7"/>
      <c r="J118" s="7">
        <v>21000</v>
      </c>
      <c r="K118" s="7"/>
      <c r="L118" s="7"/>
      <c r="M118" s="7">
        <v>21000</v>
      </c>
      <c r="N118" s="7"/>
      <c r="O118" s="7"/>
      <c r="P118" s="7">
        <v>21000</v>
      </c>
      <c r="Q118" s="7"/>
      <c r="R118" s="7"/>
      <c r="S118" s="7">
        <v>21000</v>
      </c>
      <c r="T118" s="7"/>
      <c r="U118" s="24"/>
    </row>
    <row r="119" spans="1:21" x14ac:dyDescent="0.3">
      <c r="A119" s="2" t="s">
        <v>24</v>
      </c>
      <c r="B119" s="15">
        <v>270000</v>
      </c>
      <c r="C119" s="26">
        <v>72063</v>
      </c>
      <c r="D119" s="24">
        <f>B119-C119</f>
        <v>197937</v>
      </c>
      <c r="E119" s="24">
        <v>856</v>
      </c>
      <c r="F119" s="24">
        <v>6290</v>
      </c>
      <c r="G119" s="7">
        <v>16951</v>
      </c>
      <c r="H119" s="48">
        <v>20687</v>
      </c>
      <c r="I119" s="36">
        <v>1390</v>
      </c>
      <c r="J119" s="36">
        <v>7089</v>
      </c>
      <c r="K119" s="36"/>
      <c r="L119" s="36"/>
      <c r="M119" s="36"/>
      <c r="N119" s="36"/>
      <c r="O119" s="36">
        <v>700</v>
      </c>
      <c r="P119" s="36">
        <v>3579</v>
      </c>
      <c r="Q119" s="36"/>
      <c r="R119" s="36"/>
      <c r="S119" s="36"/>
      <c r="T119" s="36">
        <v>306</v>
      </c>
      <c r="U119" s="10">
        <v>22878</v>
      </c>
    </row>
    <row r="120" spans="1:21" x14ac:dyDescent="0.3">
      <c r="A120" s="2" t="s">
        <v>86</v>
      </c>
      <c r="B120" s="7">
        <v>300000</v>
      </c>
      <c r="C120" s="26">
        <v>198170</v>
      </c>
      <c r="D120" s="33">
        <f>B120-C120</f>
        <v>101830</v>
      </c>
      <c r="E120" s="42">
        <f>E121+E122+E123</f>
        <v>11142.27</v>
      </c>
      <c r="F120" s="24">
        <f>F121+F122+F123</f>
        <v>23826</v>
      </c>
      <c r="G120" s="7">
        <f>G121+G122+G123</f>
        <v>20513</v>
      </c>
      <c r="H120" s="7">
        <f>H121+H122+H123</f>
        <v>42412.75</v>
      </c>
      <c r="I120" s="36">
        <f>I124+I125+I126</f>
        <v>21850</v>
      </c>
      <c r="J120" s="36">
        <f>J124+J125+J126</f>
        <v>22902</v>
      </c>
      <c r="K120" s="36">
        <f>K124+K125+K126</f>
        <v>27258</v>
      </c>
      <c r="L120" s="36">
        <f t="shared" ref="L120:T120" si="23">L124+L125+L126</f>
        <v>16790</v>
      </c>
      <c r="M120" s="36">
        <f t="shared" si="23"/>
        <v>7540</v>
      </c>
      <c r="N120" s="36">
        <f t="shared" si="23"/>
        <v>4508</v>
      </c>
      <c r="O120" s="36">
        <f t="shared" si="23"/>
        <v>19846</v>
      </c>
      <c r="P120" s="36">
        <f t="shared" si="23"/>
        <v>7680</v>
      </c>
      <c r="Q120" s="36">
        <f t="shared" si="23"/>
        <v>25545</v>
      </c>
      <c r="R120" s="36">
        <f t="shared" si="23"/>
        <v>27115</v>
      </c>
      <c r="S120" s="36">
        <f t="shared" si="23"/>
        <v>15658</v>
      </c>
      <c r="T120" s="36">
        <f t="shared" si="23"/>
        <v>31809</v>
      </c>
      <c r="U120" s="36">
        <v>155899</v>
      </c>
    </row>
    <row r="121" spans="1:21" hidden="1" x14ac:dyDescent="0.3">
      <c r="A121" s="4" t="s">
        <v>34</v>
      </c>
      <c r="B121" s="9"/>
      <c r="C121" s="26"/>
      <c r="D121" s="33"/>
      <c r="E121" s="42">
        <v>7557.27</v>
      </c>
      <c r="F121" s="24">
        <v>19652</v>
      </c>
      <c r="G121" s="7">
        <v>17033</v>
      </c>
      <c r="H121" s="48">
        <v>33212.75</v>
      </c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2"/>
    </row>
    <row r="122" spans="1:21" hidden="1" x14ac:dyDescent="0.3">
      <c r="A122" s="4" t="s">
        <v>39</v>
      </c>
      <c r="B122" s="9"/>
      <c r="C122" s="26"/>
      <c r="D122" s="33"/>
      <c r="E122" s="42">
        <v>3216</v>
      </c>
      <c r="F122" s="24">
        <v>2238</v>
      </c>
      <c r="G122" s="7">
        <v>1330</v>
      </c>
      <c r="H122" s="48">
        <v>740</v>
      </c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2"/>
    </row>
    <row r="123" spans="1:21" hidden="1" x14ac:dyDescent="0.3">
      <c r="A123" s="4" t="s">
        <v>61</v>
      </c>
      <c r="B123" s="9"/>
      <c r="C123" s="26"/>
      <c r="D123" s="33"/>
      <c r="E123" s="42">
        <v>369</v>
      </c>
      <c r="F123" s="24">
        <v>1936</v>
      </c>
      <c r="G123" s="7">
        <v>2150</v>
      </c>
      <c r="H123" s="7">
        <v>8460</v>
      </c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2"/>
    </row>
    <row r="124" spans="1:21" hidden="1" x14ac:dyDescent="0.3">
      <c r="A124" s="4" t="s">
        <v>96</v>
      </c>
      <c r="B124" s="9"/>
      <c r="C124" s="26"/>
      <c r="D124" s="33"/>
      <c r="E124" s="42"/>
      <c r="F124" s="24"/>
      <c r="G124" s="7"/>
      <c r="H124" s="7"/>
      <c r="I124" s="7">
        <v>14416</v>
      </c>
      <c r="J124" s="7">
        <v>15272</v>
      </c>
      <c r="K124" s="7">
        <v>20137</v>
      </c>
      <c r="L124" s="7">
        <v>11103</v>
      </c>
      <c r="M124" s="7">
        <v>5601</v>
      </c>
      <c r="N124" s="7"/>
      <c r="O124" s="7">
        <v>15086</v>
      </c>
      <c r="P124" s="7">
        <v>4556</v>
      </c>
      <c r="Q124" s="7">
        <v>16175</v>
      </c>
      <c r="R124" s="7">
        <v>20197</v>
      </c>
      <c r="S124" s="7">
        <v>10001</v>
      </c>
      <c r="T124" s="7">
        <v>23765</v>
      </c>
      <c r="U124" s="24"/>
    </row>
    <row r="125" spans="1:21" hidden="1" x14ac:dyDescent="0.3">
      <c r="A125" s="4" t="s">
        <v>98</v>
      </c>
      <c r="B125" s="9"/>
      <c r="C125" s="26"/>
      <c r="D125" s="33"/>
      <c r="E125" s="42"/>
      <c r="F125" s="24"/>
      <c r="G125" s="7"/>
      <c r="H125" s="7"/>
      <c r="I125" s="7">
        <v>4767</v>
      </c>
      <c r="J125" s="7">
        <v>3522</v>
      </c>
      <c r="K125" s="7">
        <v>7121</v>
      </c>
      <c r="L125" s="7">
        <v>4916</v>
      </c>
      <c r="M125" s="7">
        <v>312</v>
      </c>
      <c r="N125" s="7">
        <v>1645</v>
      </c>
      <c r="O125" s="7">
        <v>300</v>
      </c>
      <c r="P125" s="7">
        <v>2211</v>
      </c>
      <c r="Q125" s="7">
        <v>8759</v>
      </c>
      <c r="R125" s="7">
        <v>1133</v>
      </c>
      <c r="S125" s="7">
        <v>2259</v>
      </c>
      <c r="T125" s="7">
        <v>2084</v>
      </c>
      <c r="U125" s="24"/>
    </row>
    <row r="126" spans="1:21" hidden="1" x14ac:dyDescent="0.3">
      <c r="A126" s="4" t="s">
        <v>110</v>
      </c>
      <c r="B126" s="9"/>
      <c r="C126" s="26"/>
      <c r="D126" s="33"/>
      <c r="E126" s="42"/>
      <c r="F126" s="24"/>
      <c r="G126" s="7"/>
      <c r="H126" s="7"/>
      <c r="I126" s="7">
        <v>2667</v>
      </c>
      <c r="J126" s="7">
        <v>4108</v>
      </c>
      <c r="K126" s="7"/>
      <c r="L126" s="7">
        <v>771</v>
      </c>
      <c r="M126" s="7">
        <v>1627</v>
      </c>
      <c r="N126" s="7">
        <v>2863</v>
      </c>
      <c r="O126" s="7">
        <v>4460</v>
      </c>
      <c r="P126" s="7">
        <v>913</v>
      </c>
      <c r="Q126" s="7">
        <v>611</v>
      </c>
      <c r="R126" s="7">
        <v>5785</v>
      </c>
      <c r="S126" s="7">
        <v>3398</v>
      </c>
      <c r="T126" s="7">
        <v>5960</v>
      </c>
      <c r="U126" s="24"/>
    </row>
    <row r="127" spans="1:21" x14ac:dyDescent="0.3">
      <c r="A127" s="4" t="s">
        <v>82</v>
      </c>
      <c r="B127" s="9">
        <v>300000</v>
      </c>
      <c r="C127" s="26"/>
      <c r="D127" s="33"/>
      <c r="E127" s="42"/>
      <c r="F127" s="24"/>
      <c r="G127" s="7"/>
      <c r="H127" s="7"/>
      <c r="I127" s="36">
        <f>I128</f>
        <v>20000</v>
      </c>
      <c r="J127" s="36">
        <f>J128</f>
        <v>0</v>
      </c>
      <c r="K127" s="36">
        <f>K128</f>
        <v>40000</v>
      </c>
      <c r="L127" s="36">
        <f t="shared" ref="L127:T127" si="24">L128</f>
        <v>20000</v>
      </c>
      <c r="M127" s="36">
        <f t="shared" si="24"/>
        <v>20000</v>
      </c>
      <c r="N127" s="36">
        <f t="shared" si="24"/>
        <v>20000</v>
      </c>
      <c r="O127" s="36">
        <f t="shared" si="24"/>
        <v>0</v>
      </c>
      <c r="P127" s="36">
        <f t="shared" si="24"/>
        <v>40000</v>
      </c>
      <c r="Q127" s="36">
        <f t="shared" si="24"/>
        <v>20000</v>
      </c>
      <c r="R127" s="36">
        <f t="shared" si="24"/>
        <v>20000</v>
      </c>
      <c r="S127" s="36">
        <f t="shared" si="24"/>
        <v>20000</v>
      </c>
      <c r="T127" s="36">
        <f t="shared" si="24"/>
        <v>20000</v>
      </c>
      <c r="U127" s="36">
        <v>220000</v>
      </c>
    </row>
    <row r="128" spans="1:21" hidden="1" x14ac:dyDescent="0.3">
      <c r="A128" s="4" t="s">
        <v>104</v>
      </c>
      <c r="B128" s="9"/>
      <c r="C128" s="26"/>
      <c r="D128" s="33"/>
      <c r="E128" s="42"/>
      <c r="F128" s="24"/>
      <c r="G128" s="7"/>
      <c r="H128" s="7"/>
      <c r="I128" s="7">
        <v>20000</v>
      </c>
      <c r="J128" s="7"/>
      <c r="K128" s="7">
        <v>40000</v>
      </c>
      <c r="L128" s="7">
        <v>20000</v>
      </c>
      <c r="M128" s="7">
        <v>20000</v>
      </c>
      <c r="N128" s="7">
        <v>20000</v>
      </c>
      <c r="O128" s="7"/>
      <c r="P128" s="7">
        <v>40000</v>
      </c>
      <c r="Q128" s="7">
        <v>20000</v>
      </c>
      <c r="R128" s="7">
        <v>20000</v>
      </c>
      <c r="S128" s="7">
        <v>20000</v>
      </c>
      <c r="T128" s="7">
        <v>20000</v>
      </c>
      <c r="U128" s="24"/>
    </row>
    <row r="129" spans="1:21" x14ac:dyDescent="0.3">
      <c r="A129" s="4" t="s">
        <v>87</v>
      </c>
      <c r="B129" s="9">
        <v>120000</v>
      </c>
      <c r="C129" s="26"/>
      <c r="D129" s="33"/>
      <c r="E129" s="42"/>
      <c r="F129" s="24"/>
      <c r="G129" s="7"/>
      <c r="H129" s="7"/>
      <c r="I129" s="36">
        <f>I130+I131</f>
        <v>9640</v>
      </c>
      <c r="J129" s="36">
        <f>J130+J131</f>
        <v>1560</v>
      </c>
      <c r="K129" s="36">
        <f>K130+K131</f>
        <v>0</v>
      </c>
      <c r="L129" s="36">
        <f>L130+L131</f>
        <v>0</v>
      </c>
      <c r="M129" s="36">
        <f t="shared" ref="M129:T129" si="25">M130+M131+M132+M133</f>
        <v>36760</v>
      </c>
      <c r="N129" s="36">
        <f t="shared" si="25"/>
        <v>17823</v>
      </c>
      <c r="O129" s="36">
        <f t="shared" si="25"/>
        <v>0</v>
      </c>
      <c r="P129" s="36">
        <f t="shared" si="25"/>
        <v>0</v>
      </c>
      <c r="Q129" s="36">
        <f t="shared" si="25"/>
        <v>10650</v>
      </c>
      <c r="R129" s="36">
        <f t="shared" si="25"/>
        <v>42687</v>
      </c>
      <c r="S129" s="36">
        <f t="shared" si="25"/>
        <v>2000</v>
      </c>
      <c r="T129" s="36">
        <f t="shared" si="25"/>
        <v>13040</v>
      </c>
      <c r="U129" s="36">
        <v>9075</v>
      </c>
    </row>
    <row r="130" spans="1:21" hidden="1" x14ac:dyDescent="0.3">
      <c r="A130" s="4" t="s">
        <v>114</v>
      </c>
      <c r="B130" s="9"/>
      <c r="C130" s="26"/>
      <c r="D130" s="33"/>
      <c r="E130" s="42"/>
      <c r="F130" s="24"/>
      <c r="G130" s="7"/>
      <c r="H130" s="7"/>
      <c r="I130" s="7">
        <v>7240</v>
      </c>
      <c r="J130" s="7"/>
      <c r="K130" s="7"/>
      <c r="L130" s="7"/>
      <c r="M130" s="7"/>
      <c r="N130" s="7"/>
      <c r="O130" s="7"/>
      <c r="P130" s="7"/>
      <c r="Q130" s="7"/>
      <c r="R130" s="7">
        <v>31620</v>
      </c>
      <c r="S130" s="7"/>
      <c r="T130" s="7"/>
      <c r="U130" s="24"/>
    </row>
    <row r="131" spans="1:21" hidden="1" x14ac:dyDescent="0.3">
      <c r="A131" s="4" t="s">
        <v>113</v>
      </c>
      <c r="B131" s="9"/>
      <c r="C131" s="26"/>
      <c r="D131" s="33"/>
      <c r="E131" s="42"/>
      <c r="F131" s="24"/>
      <c r="G131" s="7"/>
      <c r="H131" s="7"/>
      <c r="I131" s="7">
        <v>2400</v>
      </c>
      <c r="J131" s="7">
        <v>1560</v>
      </c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24"/>
    </row>
    <row r="132" spans="1:21" hidden="1" x14ac:dyDescent="0.3">
      <c r="A132" s="4" t="s">
        <v>138</v>
      </c>
      <c r="B132" s="9"/>
      <c r="C132" s="26"/>
      <c r="D132" s="33"/>
      <c r="E132" s="42"/>
      <c r="F132" s="24"/>
      <c r="G132" s="7"/>
      <c r="H132" s="7"/>
      <c r="I132" s="7"/>
      <c r="J132" s="7"/>
      <c r="K132" s="7"/>
      <c r="L132" s="7"/>
      <c r="M132" s="7">
        <v>20000</v>
      </c>
      <c r="N132" s="7"/>
      <c r="O132" s="7"/>
      <c r="P132" s="7"/>
      <c r="Q132" s="7"/>
      <c r="R132" s="7"/>
      <c r="S132" s="7"/>
      <c r="T132" s="7">
        <v>13040</v>
      </c>
      <c r="U132" s="24"/>
    </row>
    <row r="133" spans="1:21" hidden="1" x14ac:dyDescent="0.3">
      <c r="A133" s="4" t="s">
        <v>139</v>
      </c>
      <c r="B133" s="9"/>
      <c r="C133" s="26"/>
      <c r="D133" s="33"/>
      <c r="E133" s="42"/>
      <c r="F133" s="24"/>
      <c r="G133" s="7"/>
      <c r="H133" s="7"/>
      <c r="I133" s="7"/>
      <c r="J133" s="7"/>
      <c r="K133" s="7"/>
      <c r="L133" s="7"/>
      <c r="M133" s="7">
        <v>16760</v>
      </c>
      <c r="N133" s="7">
        <v>17823</v>
      </c>
      <c r="O133" s="7"/>
      <c r="P133" s="7"/>
      <c r="Q133" s="7">
        <v>10650</v>
      </c>
      <c r="R133" s="7">
        <v>11067</v>
      </c>
      <c r="S133" s="7">
        <v>2000</v>
      </c>
      <c r="T133" s="7"/>
      <c r="U133" s="24"/>
    </row>
    <row r="134" spans="1:21" x14ac:dyDescent="0.3">
      <c r="A134" s="4" t="s">
        <v>93</v>
      </c>
      <c r="B134" s="9">
        <v>150000</v>
      </c>
      <c r="C134" s="26"/>
      <c r="D134" s="33"/>
      <c r="E134" s="42"/>
      <c r="F134" s="24"/>
      <c r="G134" s="7"/>
      <c r="H134" s="7"/>
      <c r="I134" s="36">
        <v>150000</v>
      </c>
      <c r="J134" s="36"/>
      <c r="K134" s="36"/>
      <c r="L134" s="36"/>
      <c r="M134" s="36"/>
      <c r="N134" s="36"/>
      <c r="O134" s="36"/>
      <c r="P134" s="36"/>
      <c r="Q134" s="7"/>
      <c r="R134" s="7"/>
      <c r="S134" s="7"/>
      <c r="T134" s="7"/>
      <c r="U134" s="10">
        <v>150000</v>
      </c>
    </row>
    <row r="135" spans="1:21" s="20" customFormat="1" x14ac:dyDescent="0.3">
      <c r="A135" s="21" t="s">
        <v>14</v>
      </c>
      <c r="B135" s="22">
        <v>3581300</v>
      </c>
      <c r="C135" s="10">
        <v>2383750</v>
      </c>
      <c r="D135" s="10">
        <f>B135-C135</f>
        <v>1197550</v>
      </c>
      <c r="E135" s="10"/>
      <c r="F135" s="10">
        <v>802500</v>
      </c>
      <c r="G135" s="18"/>
      <c r="H135" s="18"/>
      <c r="I135" s="18">
        <v>777500</v>
      </c>
      <c r="J135" s="18"/>
      <c r="K135" s="18"/>
      <c r="L135" s="18">
        <v>755000</v>
      </c>
      <c r="M135" s="18"/>
      <c r="N135" s="18"/>
      <c r="O135" s="18">
        <v>765000</v>
      </c>
      <c r="P135" s="18"/>
      <c r="Q135" s="18"/>
      <c r="R135" s="18">
        <v>748750</v>
      </c>
      <c r="S135" s="18"/>
      <c r="T135" s="18"/>
      <c r="U135" s="47">
        <v>3525250</v>
      </c>
    </row>
    <row r="136" spans="1:21" s="20" customFormat="1" x14ac:dyDescent="0.3">
      <c r="A136" s="19" t="s">
        <v>12</v>
      </c>
      <c r="B136" s="18">
        <v>3002300</v>
      </c>
      <c r="C136" s="10">
        <f>C137+C138+C139+C140+C141</f>
        <v>881786</v>
      </c>
      <c r="D136" s="10">
        <f>B136-C136</f>
        <v>2120514</v>
      </c>
      <c r="E136" s="10"/>
      <c r="F136" s="10">
        <f>F137+F138+F139+F140+F141</f>
        <v>203017</v>
      </c>
      <c r="G136" s="18">
        <f>G137+G138+G139+G140+G141</f>
        <v>101656</v>
      </c>
      <c r="H136" s="18">
        <f>H137+H138+H139+H140+H141</f>
        <v>0</v>
      </c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>
        <f>T142</f>
        <v>70532</v>
      </c>
      <c r="U136" s="47">
        <v>435326</v>
      </c>
    </row>
    <row r="137" spans="1:21" s="20" customFormat="1" hidden="1" x14ac:dyDescent="0.3">
      <c r="A137" s="19" t="s">
        <v>30</v>
      </c>
      <c r="B137" s="18"/>
      <c r="C137" s="31">
        <v>188200</v>
      </c>
      <c r="D137" s="33"/>
      <c r="E137" s="33"/>
      <c r="F137" s="10"/>
      <c r="G137" s="18"/>
      <c r="H137" s="18"/>
      <c r="I137" s="7">
        <v>188200</v>
      </c>
      <c r="J137" s="7">
        <v>188200</v>
      </c>
      <c r="K137" s="7">
        <v>188200</v>
      </c>
      <c r="L137" s="7">
        <v>188200</v>
      </c>
      <c r="M137" s="7">
        <v>188200</v>
      </c>
      <c r="N137" s="7">
        <v>188200</v>
      </c>
      <c r="O137" s="7">
        <v>188200</v>
      </c>
      <c r="P137" s="7">
        <v>188200</v>
      </c>
      <c r="Q137" s="18"/>
      <c r="R137" s="18"/>
      <c r="S137" s="18"/>
      <c r="T137" s="18"/>
      <c r="U137" s="19"/>
    </row>
    <row r="138" spans="1:21" s="20" customFormat="1" hidden="1" x14ac:dyDescent="0.3">
      <c r="A138" s="41" t="s">
        <v>32</v>
      </c>
      <c r="B138" s="18"/>
      <c r="C138" s="31">
        <v>36204</v>
      </c>
      <c r="D138" s="33"/>
      <c r="E138" s="33"/>
      <c r="F138" s="10"/>
      <c r="G138" s="18"/>
      <c r="H138" s="18"/>
      <c r="I138" s="7">
        <v>36204</v>
      </c>
      <c r="J138" s="7">
        <v>36204</v>
      </c>
      <c r="K138" s="7">
        <v>36204</v>
      </c>
      <c r="L138" s="7">
        <v>36204</v>
      </c>
      <c r="M138" s="7">
        <v>36204</v>
      </c>
      <c r="N138" s="7">
        <v>36204</v>
      </c>
      <c r="O138" s="7">
        <v>36204</v>
      </c>
      <c r="P138" s="7">
        <v>36204</v>
      </c>
      <c r="Q138" s="18"/>
      <c r="R138" s="18"/>
      <c r="S138" s="18"/>
      <c r="T138" s="18"/>
      <c r="U138" s="19"/>
    </row>
    <row r="139" spans="1:21" hidden="1" x14ac:dyDescent="0.3">
      <c r="A139" s="2" t="s">
        <v>31</v>
      </c>
      <c r="B139" s="15"/>
      <c r="C139" s="31">
        <v>15181</v>
      </c>
      <c r="D139" s="33"/>
      <c r="E139" s="33"/>
      <c r="F139" s="7">
        <v>3017</v>
      </c>
      <c r="G139" s="7"/>
      <c r="H139" s="7"/>
      <c r="I139" s="7">
        <v>18198</v>
      </c>
      <c r="J139" s="7">
        <v>18198</v>
      </c>
      <c r="K139" s="7">
        <v>18198</v>
      </c>
      <c r="L139" s="7">
        <v>18198</v>
      </c>
      <c r="M139" s="7">
        <v>18198</v>
      </c>
      <c r="N139" s="7">
        <v>18198</v>
      </c>
      <c r="O139" s="7">
        <v>18198</v>
      </c>
      <c r="P139" s="7">
        <v>18198</v>
      </c>
      <c r="Q139" s="7"/>
      <c r="R139" s="7"/>
      <c r="S139" s="7"/>
      <c r="T139" s="7"/>
      <c r="U139" s="2"/>
    </row>
    <row r="140" spans="1:21" hidden="1" x14ac:dyDescent="0.3">
      <c r="A140" s="2" t="s">
        <v>28</v>
      </c>
      <c r="B140" s="15"/>
      <c r="C140" s="31">
        <v>492201</v>
      </c>
      <c r="D140" s="33"/>
      <c r="E140" s="42"/>
      <c r="F140" s="7">
        <v>200000</v>
      </c>
      <c r="G140" s="7">
        <v>101656</v>
      </c>
      <c r="H140" s="7"/>
      <c r="I140" s="7">
        <v>793857</v>
      </c>
      <c r="J140" s="7">
        <v>793857</v>
      </c>
      <c r="K140" s="7">
        <v>793857</v>
      </c>
      <c r="L140" s="7">
        <v>793857</v>
      </c>
      <c r="M140" s="7">
        <v>793857</v>
      </c>
      <c r="N140" s="7">
        <v>793857</v>
      </c>
      <c r="O140" s="7">
        <v>793857</v>
      </c>
      <c r="P140" s="7">
        <v>793857</v>
      </c>
      <c r="Q140" s="7"/>
      <c r="R140" s="7"/>
      <c r="S140" s="7"/>
      <c r="T140" s="7"/>
      <c r="U140" s="2"/>
    </row>
    <row r="141" spans="1:21" hidden="1" x14ac:dyDescent="0.3">
      <c r="A141" s="2" t="s">
        <v>29</v>
      </c>
      <c r="B141" s="15"/>
      <c r="C141" s="31">
        <v>150000</v>
      </c>
      <c r="D141" s="33"/>
      <c r="E141" s="33"/>
      <c r="F141" s="7"/>
      <c r="G141" s="7"/>
      <c r="H141" s="7"/>
      <c r="I141" s="7">
        <v>150000</v>
      </c>
      <c r="J141" s="7">
        <v>150000</v>
      </c>
      <c r="K141" s="7">
        <v>150000</v>
      </c>
      <c r="L141" s="7">
        <v>150000</v>
      </c>
      <c r="M141" s="7">
        <v>150000</v>
      </c>
      <c r="N141" s="7">
        <v>150000</v>
      </c>
      <c r="O141" s="7">
        <v>150000</v>
      </c>
      <c r="P141" s="7">
        <v>150000</v>
      </c>
      <c r="Q141" s="7"/>
      <c r="R141" s="7"/>
      <c r="S141" s="7"/>
      <c r="T141" s="7"/>
      <c r="U141" s="2"/>
    </row>
    <row r="142" spans="1:21" hidden="1" x14ac:dyDescent="0.3">
      <c r="A142" s="2" t="s">
        <v>149</v>
      </c>
      <c r="B142" s="15"/>
      <c r="C142" s="31"/>
      <c r="D142" s="33"/>
      <c r="E142" s="33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>
        <v>70532</v>
      </c>
      <c r="U142" s="24">
        <f>SUM(I142:T142)</f>
        <v>70532</v>
      </c>
    </row>
    <row r="143" spans="1:21" s="29" customFormat="1" x14ac:dyDescent="0.3">
      <c r="A143" s="35" t="s">
        <v>27</v>
      </c>
      <c r="B143" s="36"/>
      <c r="C143" s="10">
        <v>3450000</v>
      </c>
      <c r="D143" s="37">
        <f>B143-C143</f>
        <v>-3450000</v>
      </c>
      <c r="E143" s="43">
        <v>200000</v>
      </c>
      <c r="F143" s="36">
        <v>200000</v>
      </c>
      <c r="G143" s="36"/>
      <c r="H143" s="18">
        <v>200000</v>
      </c>
      <c r="I143" s="36">
        <v>1000000</v>
      </c>
      <c r="J143" s="36"/>
      <c r="K143" s="36">
        <v>500000</v>
      </c>
      <c r="L143" s="36">
        <v>100000</v>
      </c>
      <c r="M143" s="36"/>
      <c r="N143" s="36">
        <v>400000</v>
      </c>
      <c r="O143" s="36"/>
      <c r="P143" s="36"/>
      <c r="Q143" s="36">
        <v>1800000</v>
      </c>
      <c r="R143" s="36"/>
      <c r="S143" s="36">
        <v>3000000</v>
      </c>
      <c r="T143" s="36">
        <v>200000</v>
      </c>
      <c r="U143" s="10">
        <v>4800000</v>
      </c>
    </row>
    <row r="144" spans="1:21" s="29" customFormat="1" x14ac:dyDescent="0.3">
      <c r="A144" s="35"/>
      <c r="B144" s="36"/>
      <c r="C144" s="10"/>
      <c r="D144" s="37"/>
      <c r="E144" s="43"/>
      <c r="F144" s="36">
        <v>62868</v>
      </c>
      <c r="G144" s="36"/>
      <c r="H144" s="18">
        <v>2744</v>
      </c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5"/>
    </row>
    <row r="145" spans="1:21" s="13" customFormat="1" ht="18" x14ac:dyDescent="0.35">
      <c r="A145" s="6" t="s">
        <v>1</v>
      </c>
      <c r="B145" s="14">
        <f>B13+B26+B31+B41+B135+B136</f>
        <v>37680000</v>
      </c>
      <c r="C145" s="10">
        <f>C13+C26+C31+C41+C135+C136+C143</f>
        <v>26782428</v>
      </c>
      <c r="D145" s="10">
        <f>D13+D26+D31+D41+D135+D136+D143</f>
        <v>10327572</v>
      </c>
      <c r="E145" s="10">
        <f>E13+E26+E31+E41+E135+E136+E143</f>
        <v>2114794.27</v>
      </c>
      <c r="F145" s="36">
        <f t="shared" ref="F145:T145" si="26">F13+F26+F31+F41+F135+F136+F143+F144</f>
        <v>3463257</v>
      </c>
      <c r="G145" s="36">
        <f t="shared" si="26"/>
        <v>2342254</v>
      </c>
      <c r="H145" s="14">
        <f t="shared" si="26"/>
        <v>3824209.75</v>
      </c>
      <c r="I145" s="52">
        <f t="shared" si="26"/>
        <v>4272597</v>
      </c>
      <c r="J145" s="52">
        <f t="shared" si="26"/>
        <v>2823361</v>
      </c>
      <c r="K145" s="52">
        <f t="shared" si="26"/>
        <v>3360938</v>
      </c>
      <c r="L145" s="52">
        <f t="shared" si="26"/>
        <v>2442086</v>
      </c>
      <c r="M145" s="52">
        <f t="shared" si="26"/>
        <v>1847542</v>
      </c>
      <c r="N145" s="52">
        <f t="shared" si="26"/>
        <v>2674990</v>
      </c>
      <c r="O145" s="52">
        <f t="shared" si="26"/>
        <v>2785216</v>
      </c>
      <c r="P145" s="52">
        <f t="shared" si="26"/>
        <v>2359412</v>
      </c>
      <c r="Q145" s="52">
        <f t="shared" si="26"/>
        <v>3804117</v>
      </c>
      <c r="R145" s="52">
        <f t="shared" si="26"/>
        <v>2591494</v>
      </c>
      <c r="S145" s="52">
        <f t="shared" si="26"/>
        <v>4731001</v>
      </c>
      <c r="T145" s="52">
        <f t="shared" si="26"/>
        <v>3238406</v>
      </c>
      <c r="U145" s="52">
        <f>U13+U26+U31+U41+U135+U136+U143</f>
        <v>35007195</v>
      </c>
    </row>
    <row r="146" spans="1:21" x14ac:dyDescent="0.3">
      <c r="A146" s="2" t="s">
        <v>209</v>
      </c>
      <c r="B146" s="7"/>
      <c r="C146" s="24">
        <f>C5+C10-C145</f>
        <v>952949</v>
      </c>
      <c r="D146" s="7"/>
      <c r="E146" s="7"/>
      <c r="F146" s="7">
        <f>C146+F10-F145</f>
        <v>845215</v>
      </c>
      <c r="G146" s="7">
        <f>F146+G10-G145</f>
        <v>1899471</v>
      </c>
      <c r="H146" s="7"/>
      <c r="I146" s="36"/>
      <c r="J146" s="36"/>
      <c r="K146" s="36"/>
      <c r="L146" s="36"/>
      <c r="M146" s="36"/>
      <c r="N146" s="36"/>
      <c r="O146" s="36"/>
      <c r="P146" s="36"/>
      <c r="Q146" s="7"/>
      <c r="R146" s="7"/>
      <c r="S146" s="7"/>
      <c r="T146" s="7"/>
      <c r="U146" s="10">
        <f>U5+U10-U145</f>
        <v>2465735</v>
      </c>
    </row>
    <row r="147" spans="1:21" x14ac:dyDescent="0.3">
      <c r="A147" s="2"/>
      <c r="B147" s="7"/>
      <c r="C147" s="2"/>
      <c r="D147" s="2"/>
      <c r="E147" s="2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2"/>
    </row>
    <row r="149" spans="1:21" x14ac:dyDescent="0.3">
      <c r="A149" s="39"/>
      <c r="B149" s="40"/>
    </row>
    <row r="150" spans="1:21" x14ac:dyDescent="0.3">
      <c r="A150" s="38"/>
    </row>
    <row r="170" spans="1:2" x14ac:dyDescent="0.3">
      <c r="A170" s="29"/>
      <c r="B170" s="29"/>
    </row>
  </sheetData>
  <pageMargins left="0.7" right="0.7" top="0.75" bottom="0.75" header="0.3" footer="0.3"/>
  <pageSetup paperSize="9" scale="8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55CFB-3ED9-41D9-8550-4B0D776101B9}">
  <dimension ref="A3:U126"/>
  <sheetViews>
    <sheetView workbookViewId="0">
      <selection activeCell="A22" sqref="A22"/>
    </sheetView>
  </sheetViews>
  <sheetFormatPr defaultColWidth="9.109375" defaultRowHeight="15.6" x14ac:dyDescent="0.3"/>
  <cols>
    <col min="1" max="1" width="92.109375" style="61" customWidth="1"/>
    <col min="2" max="2" width="22.109375" style="61" customWidth="1"/>
    <col min="3" max="3" width="26.109375" style="61" customWidth="1"/>
    <col min="4" max="4" width="25.6640625" style="61" customWidth="1"/>
    <col min="5" max="5" width="9.109375" style="61"/>
    <col min="6" max="6" width="9.109375" style="62"/>
    <col min="7" max="8" width="9.109375" style="61"/>
    <col min="9" max="11" width="9.109375" style="63"/>
    <col min="12" max="16" width="9.109375" style="61"/>
    <col min="17" max="21" width="9.109375" style="63"/>
    <col min="22" max="16384" width="9.109375" style="61"/>
  </cols>
  <sheetData>
    <row r="3" spans="1:10" ht="25.8" x14ac:dyDescent="0.5">
      <c r="A3" s="5" t="s">
        <v>190</v>
      </c>
      <c r="B3"/>
      <c r="C3"/>
      <c r="D3"/>
      <c r="E3"/>
      <c r="F3" s="44"/>
      <c r="G3"/>
      <c r="H3"/>
      <c r="I3" s="50"/>
      <c r="J3" s="50"/>
    </row>
    <row r="6" spans="1:10" x14ac:dyDescent="0.3">
      <c r="A6" s="23" t="s">
        <v>2</v>
      </c>
      <c r="B6" s="23" t="s">
        <v>151</v>
      </c>
      <c r="C6" s="65" t="s">
        <v>186</v>
      </c>
      <c r="D6" s="65" t="s">
        <v>187</v>
      </c>
    </row>
    <row r="7" spans="1:10" x14ac:dyDescent="0.3">
      <c r="A7" s="64" t="s">
        <v>153</v>
      </c>
      <c r="B7" s="64"/>
      <c r="C7" s="65"/>
      <c r="D7" s="65"/>
    </row>
    <row r="8" spans="1:10" x14ac:dyDescent="0.3">
      <c r="A8" s="65" t="s">
        <v>154</v>
      </c>
      <c r="B8" s="66">
        <v>37680000</v>
      </c>
      <c r="C8" s="76">
        <f>B8/12*9</f>
        <v>28260000</v>
      </c>
      <c r="D8" s="66">
        <v>26796056</v>
      </c>
    </row>
    <row r="9" spans="1:10" x14ac:dyDescent="0.3">
      <c r="A9" s="65" t="s">
        <v>169</v>
      </c>
      <c r="B9" s="66"/>
      <c r="C9" s="76"/>
      <c r="D9" s="66">
        <v>295000</v>
      </c>
    </row>
    <row r="10" spans="1:10" x14ac:dyDescent="0.3">
      <c r="A10" s="65" t="s">
        <v>165</v>
      </c>
      <c r="B10" s="66"/>
      <c r="C10" s="76"/>
      <c r="D10" s="66">
        <v>485619</v>
      </c>
    </row>
    <row r="11" spans="1:10" x14ac:dyDescent="0.3">
      <c r="A11" s="65" t="s">
        <v>170</v>
      </c>
      <c r="B11" s="66"/>
      <c r="C11" s="76"/>
      <c r="D11" s="66"/>
    </row>
    <row r="12" spans="1:10" x14ac:dyDescent="0.3">
      <c r="A12" s="65" t="s">
        <v>168</v>
      </c>
      <c r="B12" s="66"/>
      <c r="C12" s="76"/>
      <c r="D12" s="66"/>
    </row>
    <row r="13" spans="1:10" x14ac:dyDescent="0.3">
      <c r="A13" s="64" t="s">
        <v>0</v>
      </c>
      <c r="B13" s="45">
        <f t="shared" ref="B13" si="0">SUM(B8:B12)</f>
        <v>37680000</v>
      </c>
      <c r="C13" s="45">
        <f t="shared" ref="C13:C65" si="1">B13/12*9</f>
        <v>28260000</v>
      </c>
      <c r="D13" s="52">
        <f>SUM(D8:D12)</f>
        <v>27576675</v>
      </c>
    </row>
    <row r="14" spans="1:10" x14ac:dyDescent="0.3">
      <c r="A14" s="64"/>
      <c r="B14" s="45"/>
      <c r="C14" s="76"/>
      <c r="D14" s="66"/>
    </row>
    <row r="15" spans="1:10" x14ac:dyDescent="0.3">
      <c r="A15" s="23" t="s">
        <v>25</v>
      </c>
      <c r="B15" s="66"/>
      <c r="C15" s="76"/>
      <c r="D15" s="66"/>
    </row>
    <row r="16" spans="1:10" x14ac:dyDescent="0.3">
      <c r="A16" s="64" t="s">
        <v>3</v>
      </c>
      <c r="B16" s="67">
        <f>B17+B22+B25+B26</f>
        <v>2547000</v>
      </c>
      <c r="C16" s="45">
        <f t="shared" si="1"/>
        <v>1910250</v>
      </c>
      <c r="D16" s="52">
        <f>D17+D22+D25+D26</f>
        <v>1663400</v>
      </c>
    </row>
    <row r="17" spans="1:4" x14ac:dyDescent="0.3">
      <c r="A17" s="65" t="s">
        <v>83</v>
      </c>
      <c r="B17" s="66">
        <v>350000</v>
      </c>
      <c r="C17" s="76">
        <f t="shared" si="1"/>
        <v>262500</v>
      </c>
      <c r="D17" s="66">
        <f>D18+D20+D19+D21</f>
        <v>235703</v>
      </c>
    </row>
    <row r="18" spans="1:4" x14ac:dyDescent="0.3">
      <c r="A18" s="65" t="s">
        <v>53</v>
      </c>
      <c r="B18" s="66"/>
      <c r="C18" s="76"/>
      <c r="D18" s="66">
        <v>50033</v>
      </c>
    </row>
    <row r="19" spans="1:4" x14ac:dyDescent="0.3">
      <c r="A19" s="65" t="s">
        <v>191</v>
      </c>
      <c r="B19" s="66"/>
      <c r="C19" s="76"/>
      <c r="D19" s="66">
        <v>180000</v>
      </c>
    </row>
    <row r="20" spans="1:4" x14ac:dyDescent="0.3">
      <c r="A20" s="65" t="s">
        <v>95</v>
      </c>
      <c r="B20" s="66"/>
      <c r="C20" s="76"/>
      <c r="D20" s="66">
        <v>1670</v>
      </c>
    </row>
    <row r="21" spans="1:4" x14ac:dyDescent="0.3">
      <c r="A21" s="65" t="s">
        <v>160</v>
      </c>
      <c r="B21" s="66"/>
      <c r="C21" s="76"/>
      <c r="D21" s="66">
        <v>4000</v>
      </c>
    </row>
    <row r="22" spans="1:4" x14ac:dyDescent="0.3">
      <c r="A22" s="65" t="s">
        <v>91</v>
      </c>
      <c r="B22" s="66">
        <v>420000</v>
      </c>
      <c r="C22" s="76">
        <f t="shared" si="1"/>
        <v>315000</v>
      </c>
      <c r="D22" s="66"/>
    </row>
    <row r="23" spans="1:4" x14ac:dyDescent="0.3">
      <c r="A23" s="65" t="s">
        <v>72</v>
      </c>
      <c r="B23" s="66"/>
      <c r="C23" s="76"/>
      <c r="D23" s="66"/>
    </row>
    <row r="24" spans="1:4" x14ac:dyDescent="0.3">
      <c r="A24" s="65" t="s">
        <v>73</v>
      </c>
      <c r="B24" s="66"/>
      <c r="C24" s="76"/>
      <c r="D24" s="66"/>
    </row>
    <row r="25" spans="1:4" x14ac:dyDescent="0.3">
      <c r="A25" s="65" t="s">
        <v>85</v>
      </c>
      <c r="B25" s="66">
        <v>250000</v>
      </c>
      <c r="C25" s="76">
        <f t="shared" si="1"/>
        <v>187500</v>
      </c>
      <c r="D25" s="66"/>
    </row>
    <row r="26" spans="1:4" x14ac:dyDescent="0.3">
      <c r="A26" s="68" t="s">
        <v>84</v>
      </c>
      <c r="B26" s="69">
        <v>1527000</v>
      </c>
      <c r="C26" s="76">
        <v>1527000</v>
      </c>
      <c r="D26" s="66">
        <v>1427697</v>
      </c>
    </row>
    <row r="27" spans="1:4" x14ac:dyDescent="0.3">
      <c r="A27" s="64" t="s">
        <v>4</v>
      </c>
      <c r="B27" s="67">
        <f>B28+B31</f>
        <v>400000</v>
      </c>
      <c r="C27" s="76">
        <f t="shared" si="1"/>
        <v>300000</v>
      </c>
      <c r="D27" s="52">
        <f>D28+D31</f>
        <v>2800</v>
      </c>
    </row>
    <row r="28" spans="1:4" x14ac:dyDescent="0.3">
      <c r="A28" s="70" t="s">
        <v>92</v>
      </c>
      <c r="B28" s="71">
        <v>300000</v>
      </c>
      <c r="C28" s="76">
        <f t="shared" si="1"/>
        <v>225000</v>
      </c>
      <c r="D28" s="66">
        <f>D29+D30</f>
        <v>0</v>
      </c>
    </row>
    <row r="29" spans="1:4" x14ac:dyDescent="0.3">
      <c r="A29" s="70" t="s">
        <v>126</v>
      </c>
      <c r="B29" s="71"/>
      <c r="C29" s="76"/>
      <c r="D29" s="66"/>
    </row>
    <row r="30" spans="1:4" x14ac:dyDescent="0.3">
      <c r="A30" s="70" t="s">
        <v>119</v>
      </c>
      <c r="B30" s="71"/>
      <c r="C30" s="76"/>
      <c r="D30" s="66"/>
    </row>
    <row r="31" spans="1:4" x14ac:dyDescent="0.3">
      <c r="A31" s="65" t="s">
        <v>199</v>
      </c>
      <c r="B31" s="66">
        <v>100000</v>
      </c>
      <c r="C31" s="76">
        <f t="shared" si="1"/>
        <v>75000</v>
      </c>
      <c r="D31" s="66">
        <v>2800</v>
      </c>
    </row>
    <row r="32" spans="1:4" x14ac:dyDescent="0.3">
      <c r="A32" s="64" t="s">
        <v>5</v>
      </c>
      <c r="B32" s="67">
        <f t="shared" ref="B32" si="2">B34</f>
        <v>1400000</v>
      </c>
      <c r="C32" s="45">
        <f t="shared" si="1"/>
        <v>1050000</v>
      </c>
      <c r="D32" s="52">
        <f>D34</f>
        <v>667713</v>
      </c>
    </row>
    <row r="33" spans="1:4" x14ac:dyDescent="0.3">
      <c r="A33" s="72" t="s">
        <v>184</v>
      </c>
      <c r="B33" s="71"/>
      <c r="C33" s="76"/>
      <c r="D33" s="66"/>
    </row>
    <row r="34" spans="1:4" x14ac:dyDescent="0.3">
      <c r="A34" s="73" t="s">
        <v>7</v>
      </c>
      <c r="B34" s="69">
        <v>1400000</v>
      </c>
      <c r="C34" s="76">
        <f t="shared" si="1"/>
        <v>1050000</v>
      </c>
      <c r="D34" s="66">
        <f>D35+D36+D37+D38+D39+D40</f>
        <v>667713</v>
      </c>
    </row>
    <row r="35" spans="1:4" x14ac:dyDescent="0.3">
      <c r="A35" s="73" t="s">
        <v>193</v>
      </c>
      <c r="B35" s="69"/>
      <c r="C35" s="76"/>
      <c r="D35" s="66">
        <v>250000</v>
      </c>
    </row>
    <row r="36" spans="1:4" x14ac:dyDescent="0.3">
      <c r="A36" s="73" t="s">
        <v>121</v>
      </c>
      <c r="B36" s="69"/>
      <c r="C36" s="76"/>
      <c r="D36" s="66">
        <v>16452</v>
      </c>
    </row>
    <row r="37" spans="1:4" x14ac:dyDescent="0.3">
      <c r="A37" s="73" t="s">
        <v>119</v>
      </c>
      <c r="B37" s="69"/>
      <c r="C37" s="76"/>
      <c r="D37" s="66">
        <v>10780</v>
      </c>
    </row>
    <row r="38" spans="1:4" x14ac:dyDescent="0.3">
      <c r="A38" s="73" t="s">
        <v>69</v>
      </c>
      <c r="B38" s="69"/>
      <c r="C38" s="76"/>
      <c r="D38" s="66">
        <v>343434</v>
      </c>
    </row>
    <row r="39" spans="1:4" x14ac:dyDescent="0.3">
      <c r="A39" s="73" t="s">
        <v>183</v>
      </c>
      <c r="B39" s="69"/>
      <c r="C39" s="76"/>
      <c r="D39" s="66">
        <v>14142</v>
      </c>
    </row>
    <row r="40" spans="1:4" x14ac:dyDescent="0.3">
      <c r="A40" s="73" t="s">
        <v>134</v>
      </c>
      <c r="B40" s="69"/>
      <c r="C40" s="76"/>
      <c r="D40" s="66">
        <v>32905</v>
      </c>
    </row>
    <row r="41" spans="1:4" x14ac:dyDescent="0.3">
      <c r="A41" s="64" t="s">
        <v>8</v>
      </c>
      <c r="B41" s="67">
        <f>B42+B44+B47+B51+B57+B60+B61+B65+B67+B70+B71+B75+B77+B80+B81+B85+B89+B92+B98+B99+B103+B106+B111</f>
        <v>26749400</v>
      </c>
      <c r="C41" s="45">
        <f t="shared" si="1"/>
        <v>20062050</v>
      </c>
      <c r="D41" s="52">
        <f>D42+D44+D47+D51+D57+D60+D61+D65+D67+D70+D71+D75+D77+D80+D81+D85+D89+D92+D98+D99+D103+D106+D111</f>
        <v>17059596</v>
      </c>
    </row>
    <row r="42" spans="1:4" x14ac:dyDescent="0.3">
      <c r="A42" s="65" t="s">
        <v>38</v>
      </c>
      <c r="B42" s="66">
        <v>380000</v>
      </c>
      <c r="C42" s="76">
        <f t="shared" si="1"/>
        <v>285000</v>
      </c>
      <c r="D42" s="66"/>
    </row>
    <row r="43" spans="1:4" x14ac:dyDescent="0.3">
      <c r="A43" s="70" t="s">
        <v>37</v>
      </c>
      <c r="B43" s="71"/>
      <c r="C43" s="77"/>
      <c r="D43" s="71"/>
    </row>
    <row r="44" spans="1:4" x14ac:dyDescent="0.3">
      <c r="A44" s="73" t="s">
        <v>36</v>
      </c>
      <c r="B44" s="69">
        <v>200000</v>
      </c>
      <c r="C44" s="78">
        <f t="shared" si="1"/>
        <v>150000</v>
      </c>
      <c r="D44" s="69">
        <f>D45+D46</f>
        <v>57900</v>
      </c>
    </row>
    <row r="45" spans="1:4" x14ac:dyDescent="0.3">
      <c r="A45" s="73" t="s">
        <v>129</v>
      </c>
      <c r="B45" s="69"/>
      <c r="C45" s="76"/>
      <c r="D45" s="66">
        <v>57900</v>
      </c>
    </row>
    <row r="46" spans="1:4" x14ac:dyDescent="0.3">
      <c r="A46" s="73" t="s">
        <v>194</v>
      </c>
      <c r="B46" s="69"/>
      <c r="C46" s="76"/>
      <c r="D46" s="66"/>
    </row>
    <row r="47" spans="1:4" x14ac:dyDescent="0.3">
      <c r="A47" s="65" t="s">
        <v>192</v>
      </c>
      <c r="B47" s="66">
        <v>200000</v>
      </c>
      <c r="C47" s="76">
        <f t="shared" si="1"/>
        <v>150000</v>
      </c>
      <c r="D47" s="66">
        <f>D48+D49+D50</f>
        <v>8700</v>
      </c>
    </row>
    <row r="48" spans="1:4" x14ac:dyDescent="0.3">
      <c r="A48" s="65" t="s">
        <v>195</v>
      </c>
      <c r="B48" s="66"/>
      <c r="C48" s="76"/>
      <c r="D48" s="66">
        <v>8700</v>
      </c>
    </row>
    <row r="49" spans="1:4" x14ac:dyDescent="0.3">
      <c r="A49" s="65" t="s">
        <v>97</v>
      </c>
      <c r="B49" s="66"/>
      <c r="C49" s="76"/>
      <c r="D49" s="66"/>
    </row>
    <row r="50" spans="1:4" x14ac:dyDescent="0.3">
      <c r="A50" s="65" t="s">
        <v>118</v>
      </c>
      <c r="B50" s="66"/>
      <c r="C50" s="76"/>
      <c r="D50" s="66"/>
    </row>
    <row r="51" spans="1:4" x14ac:dyDescent="0.3">
      <c r="A51" s="65" t="s">
        <v>9</v>
      </c>
      <c r="B51" s="66">
        <v>200000</v>
      </c>
      <c r="C51" s="76">
        <f t="shared" si="1"/>
        <v>150000</v>
      </c>
      <c r="D51" s="66">
        <f>D52+D53+D54+D55+D56</f>
        <v>26945</v>
      </c>
    </row>
    <row r="52" spans="1:4" x14ac:dyDescent="0.3">
      <c r="A52" s="65" t="s">
        <v>108</v>
      </c>
      <c r="B52" s="66"/>
      <c r="C52" s="76"/>
      <c r="D52" s="66">
        <v>10140</v>
      </c>
    </row>
    <row r="53" spans="1:4" x14ac:dyDescent="0.3">
      <c r="A53" s="65" t="s">
        <v>172</v>
      </c>
      <c r="B53" s="66"/>
      <c r="C53" s="76"/>
      <c r="D53" s="66"/>
    </row>
    <row r="54" spans="1:4" x14ac:dyDescent="0.3">
      <c r="A54" s="65" t="s">
        <v>197</v>
      </c>
      <c r="B54" s="66"/>
      <c r="C54" s="76"/>
      <c r="D54" s="66"/>
    </row>
    <row r="55" spans="1:4" x14ac:dyDescent="0.3">
      <c r="A55" s="65" t="s">
        <v>179</v>
      </c>
      <c r="B55" s="66"/>
      <c r="C55" s="76"/>
      <c r="D55" s="66"/>
    </row>
    <row r="56" spans="1:4" x14ac:dyDescent="0.3">
      <c r="A56" s="65" t="s">
        <v>180</v>
      </c>
      <c r="B56" s="66"/>
      <c r="C56" s="76"/>
      <c r="D56" s="66">
        <v>16805</v>
      </c>
    </row>
    <row r="57" spans="1:4" x14ac:dyDescent="0.3">
      <c r="A57" s="65" t="s">
        <v>10</v>
      </c>
      <c r="B57" s="66">
        <v>120000</v>
      </c>
      <c r="C57" s="76">
        <f t="shared" si="1"/>
        <v>90000</v>
      </c>
      <c r="D57" s="66"/>
    </row>
    <row r="58" spans="1:4" x14ac:dyDescent="0.3">
      <c r="A58" s="65" t="s">
        <v>75</v>
      </c>
      <c r="B58" s="66"/>
      <c r="C58" s="76"/>
      <c r="D58" s="66"/>
    </row>
    <row r="59" spans="1:4" x14ac:dyDescent="0.3">
      <c r="A59" s="65" t="s">
        <v>76</v>
      </c>
      <c r="B59" s="66"/>
      <c r="C59" s="76"/>
      <c r="D59" s="66"/>
    </row>
    <row r="60" spans="1:4" x14ac:dyDescent="0.3">
      <c r="A60" s="65" t="s">
        <v>13</v>
      </c>
      <c r="B60" s="66">
        <v>130000</v>
      </c>
      <c r="C60" s="76">
        <f t="shared" si="1"/>
        <v>97500</v>
      </c>
      <c r="D60" s="66"/>
    </row>
    <row r="61" spans="1:4" x14ac:dyDescent="0.3">
      <c r="A61" s="65" t="s">
        <v>11</v>
      </c>
      <c r="B61" s="66">
        <v>600000</v>
      </c>
      <c r="C61" s="76">
        <f t="shared" si="1"/>
        <v>450000</v>
      </c>
      <c r="D61" s="66">
        <f>D62+D63+D64</f>
        <v>42382</v>
      </c>
    </row>
    <row r="62" spans="1:4" x14ac:dyDescent="0.3">
      <c r="A62" s="65" t="s">
        <v>122</v>
      </c>
      <c r="B62" s="66"/>
      <c r="C62" s="76"/>
      <c r="D62" s="66">
        <v>3600</v>
      </c>
    </row>
    <row r="63" spans="1:4" x14ac:dyDescent="0.3">
      <c r="A63" s="65" t="s">
        <v>181</v>
      </c>
      <c r="B63" s="66"/>
      <c r="C63" s="76"/>
      <c r="D63" s="66">
        <v>26160</v>
      </c>
    </row>
    <row r="64" spans="1:4" x14ac:dyDescent="0.3">
      <c r="A64" s="65" t="s">
        <v>123</v>
      </c>
      <c r="B64" s="66"/>
      <c r="C64" s="76"/>
      <c r="D64" s="66">
        <v>12622</v>
      </c>
    </row>
    <row r="65" spans="1:4" x14ac:dyDescent="0.3">
      <c r="A65" s="65" t="s">
        <v>157</v>
      </c>
      <c r="B65" s="66">
        <v>12036000</v>
      </c>
      <c r="C65" s="76">
        <f t="shared" si="1"/>
        <v>9027000</v>
      </c>
      <c r="D65" s="66">
        <v>8784181</v>
      </c>
    </row>
    <row r="66" spans="1:4" x14ac:dyDescent="0.3">
      <c r="A66" s="65" t="s">
        <v>158</v>
      </c>
      <c r="B66" s="66"/>
      <c r="C66" s="76"/>
      <c r="D66" s="66"/>
    </row>
    <row r="67" spans="1:4" x14ac:dyDescent="0.3">
      <c r="A67" s="65" t="s">
        <v>90</v>
      </c>
      <c r="B67" s="66">
        <v>3173400</v>
      </c>
      <c r="C67" s="76">
        <f t="shared" ref="C67:C99" si="3">B67/12*9</f>
        <v>2380050</v>
      </c>
      <c r="D67" s="66">
        <f>D68+D69</f>
        <v>1913570</v>
      </c>
    </row>
    <row r="68" spans="1:4" x14ac:dyDescent="0.3">
      <c r="A68" s="65" t="s">
        <v>109</v>
      </c>
      <c r="B68" s="66"/>
      <c r="C68" s="76"/>
      <c r="D68" s="66">
        <v>292570</v>
      </c>
    </row>
    <row r="69" spans="1:4" x14ac:dyDescent="0.3">
      <c r="A69" s="65" t="s">
        <v>159</v>
      </c>
      <c r="B69" s="66"/>
      <c r="C69" s="76"/>
      <c r="D69" s="66">
        <v>1621000</v>
      </c>
    </row>
    <row r="70" spans="1:4" x14ac:dyDescent="0.3">
      <c r="A70" s="65" t="s">
        <v>15</v>
      </c>
      <c r="B70" s="66">
        <v>4450000</v>
      </c>
      <c r="C70" s="76">
        <f t="shared" si="3"/>
        <v>3337500</v>
      </c>
      <c r="D70" s="66">
        <v>3035597</v>
      </c>
    </row>
    <row r="71" spans="1:4" x14ac:dyDescent="0.3">
      <c r="A71" s="65" t="s">
        <v>16</v>
      </c>
      <c r="B71" s="66">
        <v>350000</v>
      </c>
      <c r="C71" s="76">
        <f t="shared" si="3"/>
        <v>262500</v>
      </c>
      <c r="D71" s="66">
        <f>D72+D73+D74</f>
        <v>148370</v>
      </c>
    </row>
    <row r="72" spans="1:4" x14ac:dyDescent="0.3">
      <c r="A72" s="65" t="s">
        <v>133</v>
      </c>
      <c r="B72" s="66"/>
      <c r="C72" s="76"/>
      <c r="D72" s="66">
        <v>125850</v>
      </c>
    </row>
    <row r="73" spans="1:4" x14ac:dyDescent="0.3">
      <c r="A73" s="65" t="s">
        <v>130</v>
      </c>
      <c r="B73" s="66"/>
      <c r="C73" s="76"/>
      <c r="D73" s="66">
        <v>22520</v>
      </c>
    </row>
    <row r="74" spans="1:4" x14ac:dyDescent="0.3">
      <c r="A74" s="65" t="s">
        <v>167</v>
      </c>
      <c r="B74" s="66"/>
      <c r="C74" s="76"/>
      <c r="D74" s="66"/>
    </row>
    <row r="75" spans="1:4" x14ac:dyDescent="0.3">
      <c r="A75" s="65" t="s">
        <v>17</v>
      </c>
      <c r="B75" s="66">
        <v>70000</v>
      </c>
      <c r="C75" s="76">
        <f t="shared" si="3"/>
        <v>52500</v>
      </c>
      <c r="D75" s="66">
        <f>D76</f>
        <v>15200</v>
      </c>
    </row>
    <row r="76" spans="1:4" x14ac:dyDescent="0.3">
      <c r="A76" s="65" t="s">
        <v>41</v>
      </c>
      <c r="B76" s="66"/>
      <c r="C76" s="76"/>
      <c r="D76" s="66">
        <v>15200</v>
      </c>
    </row>
    <row r="77" spans="1:4" x14ac:dyDescent="0.3">
      <c r="A77" s="65" t="s">
        <v>18</v>
      </c>
      <c r="B77" s="66">
        <v>1070000</v>
      </c>
      <c r="C77" s="76">
        <f t="shared" si="3"/>
        <v>802500</v>
      </c>
      <c r="D77" s="66">
        <f>D78+D79</f>
        <v>771392</v>
      </c>
    </row>
    <row r="78" spans="1:4" x14ac:dyDescent="0.3">
      <c r="A78" s="65" t="s">
        <v>124</v>
      </c>
      <c r="B78" s="66"/>
      <c r="C78" s="76"/>
      <c r="D78" s="66"/>
    </row>
    <row r="79" spans="1:4" x14ac:dyDescent="0.3">
      <c r="A79" s="65" t="s">
        <v>125</v>
      </c>
      <c r="B79" s="66"/>
      <c r="C79" s="76"/>
      <c r="D79" s="66">
        <v>771392</v>
      </c>
    </row>
    <row r="80" spans="1:4" x14ac:dyDescent="0.3">
      <c r="A80" s="65" t="s">
        <v>19</v>
      </c>
      <c r="B80" s="66">
        <v>200000</v>
      </c>
      <c r="C80" s="76">
        <f t="shared" si="3"/>
        <v>150000</v>
      </c>
      <c r="D80" s="66">
        <v>60873</v>
      </c>
    </row>
    <row r="81" spans="1:4" x14ac:dyDescent="0.3">
      <c r="A81" s="65" t="s">
        <v>20</v>
      </c>
      <c r="B81" s="66">
        <v>140000</v>
      </c>
      <c r="C81" s="76">
        <f t="shared" si="3"/>
        <v>105000</v>
      </c>
      <c r="D81" s="66">
        <f>D82+D83+D84</f>
        <v>90520</v>
      </c>
    </row>
    <row r="82" spans="1:4" x14ac:dyDescent="0.3">
      <c r="A82" s="65" t="s">
        <v>112</v>
      </c>
      <c r="B82" s="66"/>
      <c r="C82" s="76"/>
      <c r="D82" s="66">
        <v>11744</v>
      </c>
    </row>
    <row r="83" spans="1:4" x14ac:dyDescent="0.3">
      <c r="A83" s="65" t="s">
        <v>102</v>
      </c>
      <c r="B83" s="66"/>
      <c r="C83" s="76"/>
      <c r="D83" s="66">
        <v>22400</v>
      </c>
    </row>
    <row r="84" spans="1:4" x14ac:dyDescent="0.3">
      <c r="A84" s="65" t="s">
        <v>182</v>
      </c>
      <c r="B84" s="66"/>
      <c r="C84" s="76"/>
      <c r="D84" s="66">
        <v>56376</v>
      </c>
    </row>
    <row r="85" spans="1:4" x14ac:dyDescent="0.3">
      <c r="A85" s="65" t="s">
        <v>21</v>
      </c>
      <c r="B85" s="66">
        <v>860000</v>
      </c>
      <c r="C85" s="76">
        <f t="shared" si="3"/>
        <v>645000</v>
      </c>
      <c r="D85" s="66">
        <f>D86+D87+D88</f>
        <v>457296</v>
      </c>
    </row>
    <row r="86" spans="1:4" x14ac:dyDescent="0.3">
      <c r="A86" s="65" t="s">
        <v>171</v>
      </c>
      <c r="B86" s="66"/>
      <c r="C86" s="76"/>
      <c r="D86" s="66">
        <v>294112</v>
      </c>
    </row>
    <row r="87" spans="1:4" x14ac:dyDescent="0.3">
      <c r="A87" s="65" t="s">
        <v>145</v>
      </c>
      <c r="B87" s="66"/>
      <c r="C87" s="76"/>
      <c r="D87" s="66"/>
    </row>
    <row r="88" spans="1:4" x14ac:dyDescent="0.3">
      <c r="A88" s="65" t="s">
        <v>146</v>
      </c>
      <c r="B88" s="66"/>
      <c r="C88" s="76"/>
      <c r="D88" s="66">
        <v>163184</v>
      </c>
    </row>
    <row r="89" spans="1:4" x14ac:dyDescent="0.3">
      <c r="A89" s="65" t="s">
        <v>22</v>
      </c>
      <c r="B89" s="66">
        <v>530000</v>
      </c>
      <c r="C89" s="76">
        <f t="shared" si="3"/>
        <v>397500</v>
      </c>
      <c r="D89" s="66">
        <f>D90+D91</f>
        <v>206184</v>
      </c>
    </row>
    <row r="90" spans="1:4" x14ac:dyDescent="0.3">
      <c r="A90" s="65" t="s">
        <v>111</v>
      </c>
      <c r="B90" s="66"/>
      <c r="C90" s="76"/>
      <c r="D90" s="66">
        <v>111002</v>
      </c>
    </row>
    <row r="91" spans="1:4" x14ac:dyDescent="0.3">
      <c r="A91" s="65" t="s">
        <v>99</v>
      </c>
      <c r="B91" s="66"/>
      <c r="C91" s="76"/>
      <c r="D91" s="66">
        <v>95182</v>
      </c>
    </row>
    <row r="92" spans="1:4" x14ac:dyDescent="0.3">
      <c r="A92" s="65" t="s">
        <v>23</v>
      </c>
      <c r="B92" s="66">
        <v>900000</v>
      </c>
      <c r="C92" s="76">
        <f t="shared" si="3"/>
        <v>675000</v>
      </c>
      <c r="D92" s="66">
        <f>D93+D94+D95+D96+D97</f>
        <v>843840</v>
      </c>
    </row>
    <row r="93" spans="1:4" x14ac:dyDescent="0.3">
      <c r="A93" s="65" t="s">
        <v>147</v>
      </c>
      <c r="B93" s="66"/>
      <c r="C93" s="76"/>
      <c r="D93" s="66">
        <v>12000</v>
      </c>
    </row>
    <row r="94" spans="1:4" x14ac:dyDescent="0.3">
      <c r="A94" s="65" t="s">
        <v>173</v>
      </c>
      <c r="B94" s="66"/>
      <c r="C94" s="76"/>
      <c r="D94" s="66">
        <v>302340</v>
      </c>
    </row>
    <row r="95" spans="1:4" x14ac:dyDescent="0.3">
      <c r="A95" s="65" t="s">
        <v>148</v>
      </c>
      <c r="B95" s="66"/>
      <c r="C95" s="76"/>
      <c r="D95" s="66"/>
    </row>
    <row r="96" spans="1:4" x14ac:dyDescent="0.3">
      <c r="A96" s="65" t="s">
        <v>106</v>
      </c>
      <c r="B96" s="66"/>
      <c r="C96" s="76"/>
      <c r="D96" s="66">
        <v>405000</v>
      </c>
    </row>
    <row r="97" spans="1:4" x14ac:dyDescent="0.3">
      <c r="A97" s="65" t="s">
        <v>155</v>
      </c>
      <c r="B97" s="66"/>
      <c r="C97" s="76"/>
      <c r="D97" s="66">
        <v>124500</v>
      </c>
    </row>
    <row r="98" spans="1:4" x14ac:dyDescent="0.3">
      <c r="A98" s="65" t="s">
        <v>24</v>
      </c>
      <c r="B98" s="66">
        <v>270000</v>
      </c>
      <c r="C98" s="76">
        <f t="shared" si="3"/>
        <v>202500</v>
      </c>
      <c r="D98" s="66">
        <v>22878</v>
      </c>
    </row>
    <row r="99" spans="1:4" x14ac:dyDescent="0.3">
      <c r="A99" s="65" t="s">
        <v>86</v>
      </c>
      <c r="B99" s="66">
        <v>300000</v>
      </c>
      <c r="C99" s="76">
        <f t="shared" si="3"/>
        <v>225000</v>
      </c>
      <c r="D99" s="66">
        <f>D100+D101+D102</f>
        <v>130643</v>
      </c>
    </row>
    <row r="100" spans="1:4" x14ac:dyDescent="0.3">
      <c r="A100" s="73" t="s">
        <v>34</v>
      </c>
      <c r="B100" s="69"/>
      <c r="C100" s="76"/>
      <c r="D100" s="66">
        <v>83662</v>
      </c>
    </row>
    <row r="101" spans="1:4" x14ac:dyDescent="0.3">
      <c r="A101" s="73" t="s">
        <v>189</v>
      </c>
      <c r="B101" s="69"/>
      <c r="C101" s="76"/>
      <c r="D101" s="66">
        <v>24868</v>
      </c>
    </row>
    <row r="102" spans="1:4" x14ac:dyDescent="0.3">
      <c r="A102" s="73" t="s">
        <v>61</v>
      </c>
      <c r="B102" s="69"/>
      <c r="C102" s="76"/>
      <c r="D102" s="66">
        <v>22113</v>
      </c>
    </row>
    <row r="103" spans="1:4" x14ac:dyDescent="0.3">
      <c r="A103" s="73" t="s">
        <v>82</v>
      </c>
      <c r="B103" s="69">
        <v>300000</v>
      </c>
      <c r="C103" s="76">
        <f t="shared" ref="C103:C113" si="4">B103/12*9</f>
        <v>225000</v>
      </c>
      <c r="D103" s="66">
        <f>D104+D105</f>
        <v>285500</v>
      </c>
    </row>
    <row r="104" spans="1:4" x14ac:dyDescent="0.3">
      <c r="A104" s="73" t="s">
        <v>196</v>
      </c>
      <c r="B104" s="69"/>
      <c r="C104" s="76"/>
      <c r="D104" s="66">
        <v>170000</v>
      </c>
    </row>
    <row r="105" spans="1:4" x14ac:dyDescent="0.3">
      <c r="A105" s="73" t="s">
        <v>198</v>
      </c>
      <c r="B105" s="69"/>
      <c r="C105" s="76"/>
      <c r="D105" s="66">
        <v>115500</v>
      </c>
    </row>
    <row r="106" spans="1:4" x14ac:dyDescent="0.3">
      <c r="A106" s="73" t="s">
        <v>87</v>
      </c>
      <c r="B106" s="69">
        <v>120000</v>
      </c>
      <c r="C106" s="76">
        <f t="shared" si="4"/>
        <v>90000</v>
      </c>
      <c r="D106" s="66">
        <f>D107+D108+D109+D110</f>
        <v>7625</v>
      </c>
    </row>
    <row r="107" spans="1:4" x14ac:dyDescent="0.3">
      <c r="A107" s="73" t="s">
        <v>114</v>
      </c>
      <c r="B107" s="69"/>
      <c r="C107" s="76"/>
      <c r="D107" s="66">
        <v>4950</v>
      </c>
    </row>
    <row r="108" spans="1:4" x14ac:dyDescent="0.3">
      <c r="A108" s="73" t="s">
        <v>113</v>
      </c>
      <c r="B108" s="69"/>
      <c r="C108" s="76"/>
      <c r="D108" s="66"/>
    </row>
    <row r="109" spans="1:4" x14ac:dyDescent="0.3">
      <c r="A109" s="73" t="s">
        <v>138</v>
      </c>
      <c r="B109" s="69"/>
      <c r="C109" s="76"/>
      <c r="D109" s="66"/>
    </row>
    <row r="110" spans="1:4" x14ac:dyDescent="0.3">
      <c r="A110" s="73" t="s">
        <v>139</v>
      </c>
      <c r="B110" s="69"/>
      <c r="C110" s="76"/>
      <c r="D110" s="66">
        <v>2675</v>
      </c>
    </row>
    <row r="111" spans="1:4" x14ac:dyDescent="0.3">
      <c r="A111" s="73" t="s">
        <v>93</v>
      </c>
      <c r="B111" s="69">
        <v>150000</v>
      </c>
      <c r="C111" s="76">
        <v>150000</v>
      </c>
      <c r="D111" s="66">
        <v>150000</v>
      </c>
    </row>
    <row r="112" spans="1:4" x14ac:dyDescent="0.3">
      <c r="A112" s="74" t="s">
        <v>14</v>
      </c>
      <c r="B112" s="75">
        <v>3581300</v>
      </c>
      <c r="C112" s="45">
        <f t="shared" si="4"/>
        <v>2685975</v>
      </c>
      <c r="D112" s="52">
        <v>2498450</v>
      </c>
    </row>
    <row r="113" spans="1:4" x14ac:dyDescent="0.3">
      <c r="A113" s="64" t="s">
        <v>12</v>
      </c>
      <c r="B113" s="67">
        <v>3002300</v>
      </c>
      <c r="C113" s="45">
        <f t="shared" si="4"/>
        <v>2251725</v>
      </c>
      <c r="D113" s="52">
        <f>D114</f>
        <v>435326</v>
      </c>
    </row>
    <row r="114" spans="1:4" x14ac:dyDescent="0.3">
      <c r="A114" s="65" t="s">
        <v>163</v>
      </c>
      <c r="B114" s="66"/>
      <c r="C114" s="76"/>
      <c r="D114" s="66">
        <f>D115+D116+D117+D118+D119+D120+D121</f>
        <v>435326</v>
      </c>
    </row>
    <row r="115" spans="1:4" x14ac:dyDescent="0.3">
      <c r="A115" s="65" t="s">
        <v>177</v>
      </c>
      <c r="B115" s="66"/>
      <c r="C115" s="76"/>
      <c r="D115" s="66">
        <v>239647</v>
      </c>
    </row>
    <row r="116" spans="1:4" x14ac:dyDescent="0.3">
      <c r="A116" s="65" t="s">
        <v>174</v>
      </c>
      <c r="B116" s="66"/>
      <c r="C116" s="76"/>
      <c r="D116" s="66">
        <v>60288</v>
      </c>
    </row>
    <row r="117" spans="1:4" x14ac:dyDescent="0.3">
      <c r="A117" s="65" t="s">
        <v>178</v>
      </c>
      <c r="B117" s="66"/>
      <c r="C117" s="76"/>
      <c r="D117" s="66">
        <v>16681</v>
      </c>
    </row>
    <row r="118" spans="1:4" x14ac:dyDescent="0.3">
      <c r="A118" s="65" t="s">
        <v>166</v>
      </c>
      <c r="B118" s="66"/>
      <c r="C118" s="76"/>
      <c r="D118" s="66">
        <v>48457</v>
      </c>
    </row>
    <row r="119" spans="1:4" x14ac:dyDescent="0.3">
      <c r="A119" s="65" t="s">
        <v>164</v>
      </c>
      <c r="B119" s="66"/>
      <c r="C119" s="76"/>
      <c r="D119" s="66">
        <v>18212</v>
      </c>
    </row>
    <row r="120" spans="1:4" x14ac:dyDescent="0.3">
      <c r="A120" s="65" t="s">
        <v>175</v>
      </c>
      <c r="B120" s="66"/>
      <c r="C120" s="76"/>
      <c r="D120" s="66">
        <v>29481</v>
      </c>
    </row>
    <row r="121" spans="1:4" x14ac:dyDescent="0.3">
      <c r="A121" s="65" t="s">
        <v>176</v>
      </c>
      <c r="B121" s="66"/>
      <c r="C121" s="76"/>
      <c r="D121" s="66">
        <v>22560</v>
      </c>
    </row>
    <row r="122" spans="1:4" x14ac:dyDescent="0.3">
      <c r="A122" s="23" t="s">
        <v>27</v>
      </c>
      <c r="B122" s="52"/>
      <c r="C122" s="76"/>
      <c r="D122" s="52">
        <v>4300000</v>
      </c>
    </row>
    <row r="123" spans="1:4" x14ac:dyDescent="0.3">
      <c r="A123" s="23"/>
      <c r="B123" s="52"/>
      <c r="C123" s="76"/>
      <c r="D123" s="66"/>
    </row>
    <row r="124" spans="1:4" x14ac:dyDescent="0.3">
      <c r="A124" s="64" t="s">
        <v>1</v>
      </c>
      <c r="B124" s="52">
        <f>B16+B27+B32+B41+B112+B113</f>
        <v>37680000</v>
      </c>
      <c r="C124" s="52">
        <f>C16+C27+C32+C41+C112+C113</f>
        <v>28260000</v>
      </c>
      <c r="D124" s="52">
        <f>D16+D27+D32+D41+D112+D113+D122</f>
        <v>26627285</v>
      </c>
    </row>
    <row r="125" spans="1:4" x14ac:dyDescent="0.3">
      <c r="A125" s="65" t="s">
        <v>185</v>
      </c>
      <c r="B125" s="66"/>
      <c r="C125" s="76"/>
      <c r="D125" s="66"/>
    </row>
    <row r="126" spans="1:4" x14ac:dyDescent="0.3">
      <c r="A126" s="65"/>
      <c r="B126" s="66"/>
      <c r="C126" s="76"/>
      <c r="D126" s="6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E1298-E78C-4CF0-BFF3-D9DEBB78C2DF}">
  <dimension ref="A3:U126"/>
  <sheetViews>
    <sheetView workbookViewId="0">
      <selection activeCell="C64" sqref="C64"/>
    </sheetView>
  </sheetViews>
  <sheetFormatPr defaultColWidth="9.109375" defaultRowHeight="15.6" x14ac:dyDescent="0.3"/>
  <cols>
    <col min="1" max="1" width="92.109375" style="61" customWidth="1"/>
    <col min="2" max="2" width="22.109375" style="61" customWidth="1"/>
    <col min="3" max="3" width="26.109375" style="61" customWidth="1"/>
    <col min="4" max="4" width="25.6640625" style="61" customWidth="1"/>
    <col min="5" max="5" width="9.109375" style="61"/>
    <col min="6" max="6" width="9.109375" style="62"/>
    <col min="7" max="8" width="9.109375" style="61"/>
    <col min="9" max="11" width="9.109375" style="63"/>
    <col min="12" max="16" width="9.109375" style="61"/>
    <col min="17" max="21" width="9.109375" style="63"/>
    <col min="22" max="16384" width="9.109375" style="61"/>
  </cols>
  <sheetData>
    <row r="3" spans="1:10" ht="25.8" x14ac:dyDescent="0.5">
      <c r="A3" s="5" t="s">
        <v>206</v>
      </c>
      <c r="B3"/>
      <c r="C3"/>
      <c r="D3"/>
      <c r="E3"/>
      <c r="F3" s="44"/>
      <c r="G3"/>
      <c r="H3"/>
      <c r="I3" s="50"/>
      <c r="J3" s="50"/>
    </row>
    <row r="6" spans="1:10" x14ac:dyDescent="0.3">
      <c r="A6" s="23" t="s">
        <v>2</v>
      </c>
      <c r="B6" s="23" t="s">
        <v>151</v>
      </c>
      <c r="C6" s="65" t="s">
        <v>207</v>
      </c>
      <c r="D6" s="65" t="s">
        <v>187</v>
      </c>
    </row>
    <row r="7" spans="1:10" x14ac:dyDescent="0.3">
      <c r="A7" s="64" t="s">
        <v>153</v>
      </c>
      <c r="B7" s="64"/>
      <c r="C7" s="65"/>
      <c r="D7" s="65"/>
    </row>
    <row r="8" spans="1:10" x14ac:dyDescent="0.3">
      <c r="A8" s="65" t="s">
        <v>154</v>
      </c>
      <c r="B8" s="66">
        <v>37680000</v>
      </c>
      <c r="C8" s="76">
        <v>33085283</v>
      </c>
      <c r="D8" s="66">
        <v>26796056</v>
      </c>
    </row>
    <row r="9" spans="1:10" x14ac:dyDescent="0.3">
      <c r="A9" s="65" t="s">
        <v>169</v>
      </c>
      <c r="B9" s="66"/>
      <c r="C9" s="76">
        <v>375000</v>
      </c>
      <c r="D9" s="66">
        <v>295000</v>
      </c>
    </row>
    <row r="10" spans="1:10" x14ac:dyDescent="0.3">
      <c r="A10" s="65" t="s">
        <v>165</v>
      </c>
      <c r="B10" s="66"/>
      <c r="C10" s="76">
        <v>641873</v>
      </c>
      <c r="D10" s="66">
        <v>485619</v>
      </c>
    </row>
    <row r="11" spans="1:10" x14ac:dyDescent="0.3">
      <c r="A11" s="65" t="s">
        <v>170</v>
      </c>
      <c r="B11" s="66"/>
      <c r="C11" s="76">
        <v>2000000</v>
      </c>
      <c r="D11" s="66"/>
    </row>
    <row r="12" spans="1:10" x14ac:dyDescent="0.3">
      <c r="A12" s="65" t="s">
        <v>168</v>
      </c>
      <c r="B12" s="66"/>
      <c r="C12" s="76">
        <v>666536</v>
      </c>
      <c r="D12" s="66"/>
    </row>
    <row r="13" spans="1:10" x14ac:dyDescent="0.3">
      <c r="A13" s="64" t="s">
        <v>0</v>
      </c>
      <c r="B13" s="45">
        <f t="shared" ref="B13" si="0">SUM(B8:B12)</f>
        <v>37680000</v>
      </c>
      <c r="C13" s="45">
        <f>SUM(C8:C12)</f>
        <v>36768692</v>
      </c>
      <c r="D13" s="52">
        <f>SUM(D8:D12)</f>
        <v>27576675</v>
      </c>
    </row>
    <row r="14" spans="1:10" x14ac:dyDescent="0.3">
      <c r="A14" s="64"/>
      <c r="B14" s="45"/>
      <c r="C14" s="76"/>
      <c r="D14" s="66"/>
    </row>
    <row r="15" spans="1:10" x14ac:dyDescent="0.3">
      <c r="A15" s="23" t="s">
        <v>25</v>
      </c>
      <c r="B15" s="66"/>
      <c r="C15" s="76"/>
      <c r="D15" s="66"/>
    </row>
    <row r="16" spans="1:10" x14ac:dyDescent="0.3">
      <c r="A16" s="64" t="s">
        <v>3</v>
      </c>
      <c r="B16" s="67">
        <f>B17+B22+B25+B26</f>
        <v>2547000</v>
      </c>
      <c r="C16" s="45">
        <f t="shared" ref="C16:C65" si="1">B16/12*9</f>
        <v>1910250</v>
      </c>
      <c r="D16" s="52">
        <f>D17+D22+D25+D26</f>
        <v>1663400</v>
      </c>
    </row>
    <row r="17" spans="1:4" x14ac:dyDescent="0.3">
      <c r="A17" s="65" t="s">
        <v>83</v>
      </c>
      <c r="B17" s="66">
        <v>350000</v>
      </c>
      <c r="C17" s="76">
        <f t="shared" si="1"/>
        <v>262500</v>
      </c>
      <c r="D17" s="66">
        <f>D18+D20+D19+D21</f>
        <v>235703</v>
      </c>
    </row>
    <row r="18" spans="1:4" x14ac:dyDescent="0.3">
      <c r="A18" s="65" t="s">
        <v>53</v>
      </c>
      <c r="B18" s="66"/>
      <c r="C18" s="76"/>
      <c r="D18" s="66">
        <v>50033</v>
      </c>
    </row>
    <row r="19" spans="1:4" x14ac:dyDescent="0.3">
      <c r="A19" s="65" t="s">
        <v>191</v>
      </c>
      <c r="B19" s="66"/>
      <c r="C19" s="76"/>
      <c r="D19" s="66">
        <v>180000</v>
      </c>
    </row>
    <row r="20" spans="1:4" x14ac:dyDescent="0.3">
      <c r="A20" s="65" t="s">
        <v>95</v>
      </c>
      <c r="B20" s="66"/>
      <c r="C20" s="76"/>
      <c r="D20" s="66">
        <v>1670</v>
      </c>
    </row>
    <row r="21" spans="1:4" x14ac:dyDescent="0.3">
      <c r="A21" s="65" t="s">
        <v>160</v>
      </c>
      <c r="B21" s="66"/>
      <c r="C21" s="76"/>
      <c r="D21" s="66">
        <v>4000</v>
      </c>
    </row>
    <row r="22" spans="1:4" x14ac:dyDescent="0.3">
      <c r="A22" s="65" t="s">
        <v>91</v>
      </c>
      <c r="B22" s="66">
        <v>420000</v>
      </c>
      <c r="C22" s="76">
        <f t="shared" si="1"/>
        <v>315000</v>
      </c>
      <c r="D22" s="66"/>
    </row>
    <row r="23" spans="1:4" x14ac:dyDescent="0.3">
      <c r="A23" s="65" t="s">
        <v>72</v>
      </c>
      <c r="B23" s="66"/>
      <c r="C23" s="76"/>
      <c r="D23" s="66"/>
    </row>
    <row r="24" spans="1:4" x14ac:dyDescent="0.3">
      <c r="A24" s="65" t="s">
        <v>73</v>
      </c>
      <c r="B24" s="66"/>
      <c r="C24" s="76"/>
      <c r="D24" s="66"/>
    </row>
    <row r="25" spans="1:4" x14ac:dyDescent="0.3">
      <c r="A25" s="65" t="s">
        <v>85</v>
      </c>
      <c r="B25" s="66">
        <v>250000</v>
      </c>
      <c r="C25" s="76">
        <f t="shared" si="1"/>
        <v>187500</v>
      </c>
      <c r="D25" s="66"/>
    </row>
    <row r="26" spans="1:4" x14ac:dyDescent="0.3">
      <c r="A26" s="68" t="s">
        <v>84</v>
      </c>
      <c r="B26" s="69">
        <v>1527000</v>
      </c>
      <c r="C26" s="76">
        <v>1527000</v>
      </c>
      <c r="D26" s="66">
        <v>1427697</v>
      </c>
    </row>
    <row r="27" spans="1:4" x14ac:dyDescent="0.3">
      <c r="A27" s="64" t="s">
        <v>4</v>
      </c>
      <c r="B27" s="67">
        <f>B28+B31</f>
        <v>400000</v>
      </c>
      <c r="C27" s="76">
        <f t="shared" si="1"/>
        <v>300000</v>
      </c>
      <c r="D27" s="52">
        <f>D28+D31</f>
        <v>2800</v>
      </c>
    </row>
    <row r="28" spans="1:4" x14ac:dyDescent="0.3">
      <c r="A28" s="70" t="s">
        <v>92</v>
      </c>
      <c r="B28" s="71">
        <v>300000</v>
      </c>
      <c r="C28" s="76">
        <f t="shared" si="1"/>
        <v>225000</v>
      </c>
      <c r="D28" s="66">
        <f>D29+D30</f>
        <v>0</v>
      </c>
    </row>
    <row r="29" spans="1:4" x14ac:dyDescent="0.3">
      <c r="A29" s="70" t="s">
        <v>126</v>
      </c>
      <c r="B29" s="71"/>
      <c r="C29" s="76"/>
      <c r="D29" s="66"/>
    </row>
    <row r="30" spans="1:4" x14ac:dyDescent="0.3">
      <c r="A30" s="70" t="s">
        <v>119</v>
      </c>
      <c r="B30" s="71"/>
      <c r="C30" s="76"/>
      <c r="D30" s="66"/>
    </row>
    <row r="31" spans="1:4" x14ac:dyDescent="0.3">
      <c r="A31" s="65" t="s">
        <v>199</v>
      </c>
      <c r="B31" s="66">
        <v>100000</v>
      </c>
      <c r="C31" s="76">
        <f t="shared" si="1"/>
        <v>75000</v>
      </c>
      <c r="D31" s="66">
        <v>2800</v>
      </c>
    </row>
    <row r="32" spans="1:4" x14ac:dyDescent="0.3">
      <c r="A32" s="64" t="s">
        <v>5</v>
      </c>
      <c r="B32" s="67">
        <f t="shared" ref="B32" si="2">B34</f>
        <v>1400000</v>
      </c>
      <c r="C32" s="45">
        <f t="shared" si="1"/>
        <v>1050000</v>
      </c>
      <c r="D32" s="52">
        <f>D34</f>
        <v>667713</v>
      </c>
    </row>
    <row r="33" spans="1:4" x14ac:dyDescent="0.3">
      <c r="A33" s="72" t="s">
        <v>184</v>
      </c>
      <c r="B33" s="71"/>
      <c r="C33" s="76"/>
      <c r="D33" s="66"/>
    </row>
    <row r="34" spans="1:4" x14ac:dyDescent="0.3">
      <c r="A34" s="73" t="s">
        <v>7</v>
      </c>
      <c r="B34" s="69">
        <v>1400000</v>
      </c>
      <c r="C34" s="76">
        <f t="shared" si="1"/>
        <v>1050000</v>
      </c>
      <c r="D34" s="66">
        <f>D35+D36+D37+D38+D39+D40</f>
        <v>667713</v>
      </c>
    </row>
    <row r="35" spans="1:4" x14ac:dyDescent="0.3">
      <c r="A35" s="73" t="s">
        <v>193</v>
      </c>
      <c r="B35" s="69"/>
      <c r="C35" s="76"/>
      <c r="D35" s="66">
        <v>250000</v>
      </c>
    </row>
    <row r="36" spans="1:4" x14ac:dyDescent="0.3">
      <c r="A36" s="73" t="s">
        <v>121</v>
      </c>
      <c r="B36" s="69"/>
      <c r="C36" s="76"/>
      <c r="D36" s="66">
        <v>16452</v>
      </c>
    </row>
    <row r="37" spans="1:4" x14ac:dyDescent="0.3">
      <c r="A37" s="73" t="s">
        <v>119</v>
      </c>
      <c r="B37" s="69"/>
      <c r="C37" s="76"/>
      <c r="D37" s="66">
        <v>10780</v>
      </c>
    </row>
    <row r="38" spans="1:4" x14ac:dyDescent="0.3">
      <c r="A38" s="73" t="s">
        <v>69</v>
      </c>
      <c r="B38" s="69"/>
      <c r="C38" s="76"/>
      <c r="D38" s="66">
        <v>343434</v>
      </c>
    </row>
    <row r="39" spans="1:4" x14ac:dyDescent="0.3">
      <c r="A39" s="73" t="s">
        <v>183</v>
      </c>
      <c r="B39" s="69"/>
      <c r="C39" s="76"/>
      <c r="D39" s="66">
        <v>14142</v>
      </c>
    </row>
    <row r="40" spans="1:4" x14ac:dyDescent="0.3">
      <c r="A40" s="73" t="s">
        <v>134</v>
      </c>
      <c r="B40" s="69"/>
      <c r="C40" s="76"/>
      <c r="D40" s="66">
        <v>32905</v>
      </c>
    </row>
    <row r="41" spans="1:4" x14ac:dyDescent="0.3">
      <c r="A41" s="64" t="s">
        <v>8</v>
      </c>
      <c r="B41" s="67">
        <f>B42+B44+B47+B51+B57+B60+B61+B65+B67+B70+B71+B75+B77+B80+B81+B85+B89+B92+B98+B99+B103+B106+B111</f>
        <v>26749400</v>
      </c>
      <c r="C41" s="45">
        <f t="shared" si="1"/>
        <v>20062050</v>
      </c>
      <c r="D41" s="52">
        <f>D42+D44+D47+D51+D57+D60+D61+D65+D67+D70+D71+D75+D77+D80+D81+D85+D89+D92+D98+D99+D103+D106+D111</f>
        <v>17059596</v>
      </c>
    </row>
    <row r="42" spans="1:4" x14ac:dyDescent="0.3">
      <c r="A42" s="65" t="s">
        <v>38</v>
      </c>
      <c r="B42" s="66">
        <v>380000</v>
      </c>
      <c r="C42" s="76">
        <f t="shared" si="1"/>
        <v>285000</v>
      </c>
      <c r="D42" s="66"/>
    </row>
    <row r="43" spans="1:4" x14ac:dyDescent="0.3">
      <c r="A43" s="70" t="s">
        <v>37</v>
      </c>
      <c r="B43" s="71"/>
      <c r="C43" s="77"/>
      <c r="D43" s="71"/>
    </row>
    <row r="44" spans="1:4" x14ac:dyDescent="0.3">
      <c r="A44" s="73" t="s">
        <v>36</v>
      </c>
      <c r="B44" s="69">
        <v>200000</v>
      </c>
      <c r="C44" s="78">
        <f t="shared" si="1"/>
        <v>150000</v>
      </c>
      <c r="D44" s="69">
        <f>D45+D46</f>
        <v>57900</v>
      </c>
    </row>
    <row r="45" spans="1:4" x14ac:dyDescent="0.3">
      <c r="A45" s="73" t="s">
        <v>129</v>
      </c>
      <c r="B45" s="69"/>
      <c r="C45" s="76"/>
      <c r="D45" s="66">
        <v>57900</v>
      </c>
    </row>
    <row r="46" spans="1:4" x14ac:dyDescent="0.3">
      <c r="A46" s="73" t="s">
        <v>194</v>
      </c>
      <c r="B46" s="69"/>
      <c r="C46" s="76"/>
      <c r="D46" s="66"/>
    </row>
    <row r="47" spans="1:4" x14ac:dyDescent="0.3">
      <c r="A47" s="65" t="s">
        <v>192</v>
      </c>
      <c r="B47" s="66">
        <v>200000</v>
      </c>
      <c r="C47" s="76">
        <f t="shared" si="1"/>
        <v>150000</v>
      </c>
      <c r="D47" s="66">
        <f>D48+D49+D50</f>
        <v>8700</v>
      </c>
    </row>
    <row r="48" spans="1:4" x14ac:dyDescent="0.3">
      <c r="A48" s="65" t="s">
        <v>195</v>
      </c>
      <c r="B48" s="66"/>
      <c r="C48" s="76"/>
      <c r="D48" s="66">
        <v>8700</v>
      </c>
    </row>
    <row r="49" spans="1:4" x14ac:dyDescent="0.3">
      <c r="A49" s="65" t="s">
        <v>97</v>
      </c>
      <c r="B49" s="66"/>
      <c r="C49" s="76"/>
      <c r="D49" s="66"/>
    </row>
    <row r="50" spans="1:4" x14ac:dyDescent="0.3">
      <c r="A50" s="65" t="s">
        <v>118</v>
      </c>
      <c r="B50" s="66"/>
      <c r="C50" s="76"/>
      <c r="D50" s="66"/>
    </row>
    <row r="51" spans="1:4" x14ac:dyDescent="0.3">
      <c r="A51" s="65" t="s">
        <v>9</v>
      </c>
      <c r="B51" s="66">
        <v>200000</v>
      </c>
      <c r="C51" s="76">
        <f t="shared" si="1"/>
        <v>150000</v>
      </c>
      <c r="D51" s="66">
        <f>D52+D53+D54+D55+D56</f>
        <v>26945</v>
      </c>
    </row>
    <row r="52" spans="1:4" x14ac:dyDescent="0.3">
      <c r="A52" s="65" t="s">
        <v>108</v>
      </c>
      <c r="B52" s="66"/>
      <c r="C52" s="76"/>
      <c r="D52" s="66">
        <v>10140</v>
      </c>
    </row>
    <row r="53" spans="1:4" x14ac:dyDescent="0.3">
      <c r="A53" s="65" t="s">
        <v>172</v>
      </c>
      <c r="B53" s="66"/>
      <c r="C53" s="76"/>
      <c r="D53" s="66"/>
    </row>
    <row r="54" spans="1:4" x14ac:dyDescent="0.3">
      <c r="A54" s="65" t="s">
        <v>197</v>
      </c>
      <c r="B54" s="66"/>
      <c r="C54" s="76"/>
      <c r="D54" s="66"/>
    </row>
    <row r="55" spans="1:4" x14ac:dyDescent="0.3">
      <c r="A55" s="65" t="s">
        <v>179</v>
      </c>
      <c r="B55" s="66"/>
      <c r="C55" s="76"/>
      <c r="D55" s="66"/>
    </row>
    <row r="56" spans="1:4" x14ac:dyDescent="0.3">
      <c r="A56" s="65" t="s">
        <v>180</v>
      </c>
      <c r="B56" s="66"/>
      <c r="C56" s="76"/>
      <c r="D56" s="66">
        <v>16805</v>
      </c>
    </row>
    <row r="57" spans="1:4" x14ac:dyDescent="0.3">
      <c r="A57" s="65" t="s">
        <v>10</v>
      </c>
      <c r="B57" s="66">
        <v>120000</v>
      </c>
      <c r="C57" s="76">
        <f t="shared" si="1"/>
        <v>90000</v>
      </c>
      <c r="D57" s="66"/>
    </row>
    <row r="58" spans="1:4" x14ac:dyDescent="0.3">
      <c r="A58" s="65" t="s">
        <v>75</v>
      </c>
      <c r="B58" s="66"/>
      <c r="C58" s="76"/>
      <c r="D58" s="66"/>
    </row>
    <row r="59" spans="1:4" x14ac:dyDescent="0.3">
      <c r="A59" s="65" t="s">
        <v>76</v>
      </c>
      <c r="B59" s="66"/>
      <c r="C59" s="76"/>
      <c r="D59" s="66"/>
    </row>
    <row r="60" spans="1:4" x14ac:dyDescent="0.3">
      <c r="A60" s="65" t="s">
        <v>13</v>
      </c>
      <c r="B60" s="66">
        <v>130000</v>
      </c>
      <c r="C60" s="76">
        <f t="shared" si="1"/>
        <v>97500</v>
      </c>
      <c r="D60" s="66"/>
    </row>
    <row r="61" spans="1:4" x14ac:dyDescent="0.3">
      <c r="A61" s="65" t="s">
        <v>11</v>
      </c>
      <c r="B61" s="66">
        <v>600000</v>
      </c>
      <c r="C61" s="76">
        <f t="shared" si="1"/>
        <v>450000</v>
      </c>
      <c r="D61" s="66">
        <f>D62+D63+D64</f>
        <v>42382</v>
      </c>
    </row>
    <row r="62" spans="1:4" x14ac:dyDescent="0.3">
      <c r="A62" s="65" t="s">
        <v>122</v>
      </c>
      <c r="B62" s="66"/>
      <c r="C62" s="76"/>
      <c r="D62" s="66">
        <v>3600</v>
      </c>
    </row>
    <row r="63" spans="1:4" x14ac:dyDescent="0.3">
      <c r="A63" s="65" t="s">
        <v>181</v>
      </c>
      <c r="B63" s="66"/>
      <c r="C63" s="76"/>
      <c r="D63" s="66">
        <v>26160</v>
      </c>
    </row>
    <row r="64" spans="1:4" x14ac:dyDescent="0.3">
      <c r="A64" s="65" t="s">
        <v>123</v>
      </c>
      <c r="B64" s="66"/>
      <c r="C64" s="76"/>
      <c r="D64" s="66">
        <v>12622</v>
      </c>
    </row>
    <row r="65" spans="1:4" x14ac:dyDescent="0.3">
      <c r="A65" s="65" t="s">
        <v>157</v>
      </c>
      <c r="B65" s="66">
        <v>12036000</v>
      </c>
      <c r="C65" s="76">
        <f t="shared" si="1"/>
        <v>9027000</v>
      </c>
      <c r="D65" s="66">
        <v>8784181</v>
      </c>
    </row>
    <row r="66" spans="1:4" x14ac:dyDescent="0.3">
      <c r="A66" s="65" t="s">
        <v>158</v>
      </c>
      <c r="B66" s="66"/>
      <c r="C66" s="76"/>
      <c r="D66" s="66"/>
    </row>
    <row r="67" spans="1:4" x14ac:dyDescent="0.3">
      <c r="A67" s="65" t="s">
        <v>90</v>
      </c>
      <c r="B67" s="66">
        <v>3173400</v>
      </c>
      <c r="C67" s="76">
        <f t="shared" ref="C67:C99" si="3">B67/12*9</f>
        <v>2380050</v>
      </c>
      <c r="D67" s="66">
        <f>D68+D69</f>
        <v>1913570</v>
      </c>
    </row>
    <row r="68" spans="1:4" x14ac:dyDescent="0.3">
      <c r="A68" s="65" t="s">
        <v>109</v>
      </c>
      <c r="B68" s="66"/>
      <c r="C68" s="76"/>
      <c r="D68" s="66">
        <v>292570</v>
      </c>
    </row>
    <row r="69" spans="1:4" x14ac:dyDescent="0.3">
      <c r="A69" s="65" t="s">
        <v>159</v>
      </c>
      <c r="B69" s="66"/>
      <c r="C69" s="76"/>
      <c r="D69" s="66">
        <v>1621000</v>
      </c>
    </row>
    <row r="70" spans="1:4" x14ac:dyDescent="0.3">
      <c r="A70" s="65" t="s">
        <v>15</v>
      </c>
      <c r="B70" s="66">
        <v>4450000</v>
      </c>
      <c r="C70" s="76">
        <f t="shared" si="3"/>
        <v>3337500</v>
      </c>
      <c r="D70" s="66">
        <v>3035597</v>
      </c>
    </row>
    <row r="71" spans="1:4" x14ac:dyDescent="0.3">
      <c r="A71" s="65" t="s">
        <v>16</v>
      </c>
      <c r="B71" s="66">
        <v>350000</v>
      </c>
      <c r="C71" s="76">
        <f t="shared" si="3"/>
        <v>262500</v>
      </c>
      <c r="D71" s="66">
        <f>D72+D73+D74</f>
        <v>148370</v>
      </c>
    </row>
    <row r="72" spans="1:4" x14ac:dyDescent="0.3">
      <c r="A72" s="65" t="s">
        <v>133</v>
      </c>
      <c r="B72" s="66"/>
      <c r="C72" s="76"/>
      <c r="D72" s="66">
        <v>125850</v>
      </c>
    </row>
    <row r="73" spans="1:4" x14ac:dyDescent="0.3">
      <c r="A73" s="65" t="s">
        <v>130</v>
      </c>
      <c r="B73" s="66"/>
      <c r="C73" s="76"/>
      <c r="D73" s="66">
        <v>22520</v>
      </c>
    </row>
    <row r="74" spans="1:4" x14ac:dyDescent="0.3">
      <c r="A74" s="65" t="s">
        <v>167</v>
      </c>
      <c r="B74" s="66"/>
      <c r="C74" s="76"/>
      <c r="D74" s="66"/>
    </row>
    <row r="75" spans="1:4" x14ac:dyDescent="0.3">
      <c r="A75" s="65" t="s">
        <v>17</v>
      </c>
      <c r="B75" s="66">
        <v>70000</v>
      </c>
      <c r="C75" s="76">
        <f t="shared" si="3"/>
        <v>52500</v>
      </c>
      <c r="D75" s="66">
        <f>D76</f>
        <v>15200</v>
      </c>
    </row>
    <row r="76" spans="1:4" x14ac:dyDescent="0.3">
      <c r="A76" s="65" t="s">
        <v>41</v>
      </c>
      <c r="B76" s="66"/>
      <c r="C76" s="76"/>
      <c r="D76" s="66">
        <v>15200</v>
      </c>
    </row>
    <row r="77" spans="1:4" x14ac:dyDescent="0.3">
      <c r="A77" s="65" t="s">
        <v>18</v>
      </c>
      <c r="B77" s="66">
        <v>1070000</v>
      </c>
      <c r="C77" s="76">
        <f t="shared" si="3"/>
        <v>802500</v>
      </c>
      <c r="D77" s="66">
        <f>D78+D79</f>
        <v>771392</v>
      </c>
    </row>
    <row r="78" spans="1:4" x14ac:dyDescent="0.3">
      <c r="A78" s="65" t="s">
        <v>124</v>
      </c>
      <c r="B78" s="66"/>
      <c r="C78" s="76"/>
      <c r="D78" s="66"/>
    </row>
    <row r="79" spans="1:4" x14ac:dyDescent="0.3">
      <c r="A79" s="65" t="s">
        <v>125</v>
      </c>
      <c r="B79" s="66"/>
      <c r="C79" s="76"/>
      <c r="D79" s="66">
        <v>771392</v>
      </c>
    </row>
    <row r="80" spans="1:4" x14ac:dyDescent="0.3">
      <c r="A80" s="65" t="s">
        <v>19</v>
      </c>
      <c r="B80" s="66">
        <v>200000</v>
      </c>
      <c r="C80" s="76">
        <f t="shared" si="3"/>
        <v>150000</v>
      </c>
      <c r="D80" s="66">
        <v>60873</v>
      </c>
    </row>
    <row r="81" spans="1:4" x14ac:dyDescent="0.3">
      <c r="A81" s="65" t="s">
        <v>20</v>
      </c>
      <c r="B81" s="66">
        <v>140000</v>
      </c>
      <c r="C81" s="76">
        <f t="shared" si="3"/>
        <v>105000</v>
      </c>
      <c r="D81" s="66">
        <f>D82+D83+D84</f>
        <v>90520</v>
      </c>
    </row>
    <row r="82" spans="1:4" x14ac:dyDescent="0.3">
      <c r="A82" s="65" t="s">
        <v>112</v>
      </c>
      <c r="B82" s="66"/>
      <c r="C82" s="76"/>
      <c r="D82" s="66">
        <v>11744</v>
      </c>
    </row>
    <row r="83" spans="1:4" x14ac:dyDescent="0.3">
      <c r="A83" s="65" t="s">
        <v>102</v>
      </c>
      <c r="B83" s="66"/>
      <c r="C83" s="76"/>
      <c r="D83" s="66">
        <v>22400</v>
      </c>
    </row>
    <row r="84" spans="1:4" x14ac:dyDescent="0.3">
      <c r="A84" s="65" t="s">
        <v>182</v>
      </c>
      <c r="B84" s="66"/>
      <c r="C84" s="76"/>
      <c r="D84" s="66">
        <v>56376</v>
      </c>
    </row>
    <row r="85" spans="1:4" x14ac:dyDescent="0.3">
      <c r="A85" s="65" t="s">
        <v>21</v>
      </c>
      <c r="B85" s="66">
        <v>860000</v>
      </c>
      <c r="C85" s="76">
        <f t="shared" si="3"/>
        <v>645000</v>
      </c>
      <c r="D85" s="66">
        <f>D86+D87+D88</f>
        <v>457296</v>
      </c>
    </row>
    <row r="86" spans="1:4" x14ac:dyDescent="0.3">
      <c r="A86" s="65" t="s">
        <v>171</v>
      </c>
      <c r="B86" s="66"/>
      <c r="C86" s="76"/>
      <c r="D86" s="66">
        <v>294112</v>
      </c>
    </row>
    <row r="87" spans="1:4" x14ac:dyDescent="0.3">
      <c r="A87" s="65" t="s">
        <v>145</v>
      </c>
      <c r="B87" s="66"/>
      <c r="C87" s="76"/>
      <c r="D87" s="66"/>
    </row>
    <row r="88" spans="1:4" x14ac:dyDescent="0.3">
      <c r="A88" s="65" t="s">
        <v>146</v>
      </c>
      <c r="B88" s="66"/>
      <c r="C88" s="76"/>
      <c r="D88" s="66">
        <v>163184</v>
      </c>
    </row>
    <row r="89" spans="1:4" x14ac:dyDescent="0.3">
      <c r="A89" s="65" t="s">
        <v>22</v>
      </c>
      <c r="B89" s="66">
        <v>530000</v>
      </c>
      <c r="C89" s="76">
        <f t="shared" si="3"/>
        <v>397500</v>
      </c>
      <c r="D89" s="66">
        <f>D90+D91</f>
        <v>206184</v>
      </c>
    </row>
    <row r="90" spans="1:4" x14ac:dyDescent="0.3">
      <c r="A90" s="65" t="s">
        <v>111</v>
      </c>
      <c r="B90" s="66"/>
      <c r="C90" s="76"/>
      <c r="D90" s="66">
        <v>111002</v>
      </c>
    </row>
    <row r="91" spans="1:4" x14ac:dyDescent="0.3">
      <c r="A91" s="65" t="s">
        <v>99</v>
      </c>
      <c r="B91" s="66"/>
      <c r="C91" s="76"/>
      <c r="D91" s="66">
        <v>95182</v>
      </c>
    </row>
    <row r="92" spans="1:4" x14ac:dyDescent="0.3">
      <c r="A92" s="65" t="s">
        <v>23</v>
      </c>
      <c r="B92" s="66">
        <v>900000</v>
      </c>
      <c r="C92" s="76">
        <f t="shared" si="3"/>
        <v>675000</v>
      </c>
      <c r="D92" s="66">
        <f>D93+D94+D95+D96+D97</f>
        <v>843840</v>
      </c>
    </row>
    <row r="93" spans="1:4" x14ac:dyDescent="0.3">
      <c r="A93" s="65" t="s">
        <v>147</v>
      </c>
      <c r="B93" s="66"/>
      <c r="C93" s="76"/>
      <c r="D93" s="66">
        <v>12000</v>
      </c>
    </row>
    <row r="94" spans="1:4" x14ac:dyDescent="0.3">
      <c r="A94" s="65" t="s">
        <v>173</v>
      </c>
      <c r="B94" s="66"/>
      <c r="C94" s="76"/>
      <c r="D94" s="66">
        <v>302340</v>
      </c>
    </row>
    <row r="95" spans="1:4" x14ac:dyDescent="0.3">
      <c r="A95" s="65" t="s">
        <v>148</v>
      </c>
      <c r="B95" s="66"/>
      <c r="C95" s="76"/>
      <c r="D95" s="66"/>
    </row>
    <row r="96" spans="1:4" x14ac:dyDescent="0.3">
      <c r="A96" s="65" t="s">
        <v>106</v>
      </c>
      <c r="B96" s="66"/>
      <c r="C96" s="76"/>
      <c r="D96" s="66">
        <v>405000</v>
      </c>
    </row>
    <row r="97" spans="1:4" x14ac:dyDescent="0.3">
      <c r="A97" s="65" t="s">
        <v>155</v>
      </c>
      <c r="B97" s="66"/>
      <c r="C97" s="76"/>
      <c r="D97" s="66">
        <v>124500</v>
      </c>
    </row>
    <row r="98" spans="1:4" x14ac:dyDescent="0.3">
      <c r="A98" s="65" t="s">
        <v>24</v>
      </c>
      <c r="B98" s="66">
        <v>270000</v>
      </c>
      <c r="C98" s="76">
        <f t="shared" si="3"/>
        <v>202500</v>
      </c>
      <c r="D98" s="66">
        <v>22878</v>
      </c>
    </row>
    <row r="99" spans="1:4" x14ac:dyDescent="0.3">
      <c r="A99" s="65" t="s">
        <v>86</v>
      </c>
      <c r="B99" s="66">
        <v>300000</v>
      </c>
      <c r="C99" s="76">
        <f t="shared" si="3"/>
        <v>225000</v>
      </c>
      <c r="D99" s="66">
        <f>D100+D101+D102</f>
        <v>130643</v>
      </c>
    </row>
    <row r="100" spans="1:4" x14ac:dyDescent="0.3">
      <c r="A100" s="73" t="s">
        <v>34</v>
      </c>
      <c r="B100" s="69"/>
      <c r="C100" s="76"/>
      <c r="D100" s="66">
        <v>83662</v>
      </c>
    </row>
    <row r="101" spans="1:4" x14ac:dyDescent="0.3">
      <c r="A101" s="73" t="s">
        <v>189</v>
      </c>
      <c r="B101" s="69"/>
      <c r="C101" s="76"/>
      <c r="D101" s="66">
        <v>24868</v>
      </c>
    </row>
    <row r="102" spans="1:4" x14ac:dyDescent="0.3">
      <c r="A102" s="73" t="s">
        <v>61</v>
      </c>
      <c r="B102" s="69"/>
      <c r="C102" s="76"/>
      <c r="D102" s="66">
        <v>22113</v>
      </c>
    </row>
    <row r="103" spans="1:4" x14ac:dyDescent="0.3">
      <c r="A103" s="73" t="s">
        <v>82</v>
      </c>
      <c r="B103" s="69">
        <v>300000</v>
      </c>
      <c r="C103" s="76">
        <f t="shared" ref="C103:C113" si="4">B103/12*9</f>
        <v>225000</v>
      </c>
      <c r="D103" s="66">
        <f>D104+D105</f>
        <v>285500</v>
      </c>
    </row>
    <row r="104" spans="1:4" x14ac:dyDescent="0.3">
      <c r="A104" s="73" t="s">
        <v>196</v>
      </c>
      <c r="B104" s="69"/>
      <c r="C104" s="76"/>
      <c r="D104" s="66">
        <v>170000</v>
      </c>
    </row>
    <row r="105" spans="1:4" x14ac:dyDescent="0.3">
      <c r="A105" s="73" t="s">
        <v>198</v>
      </c>
      <c r="B105" s="69"/>
      <c r="C105" s="76"/>
      <c r="D105" s="66">
        <v>115500</v>
      </c>
    </row>
    <row r="106" spans="1:4" x14ac:dyDescent="0.3">
      <c r="A106" s="73" t="s">
        <v>87</v>
      </c>
      <c r="B106" s="69">
        <v>120000</v>
      </c>
      <c r="C106" s="76">
        <f t="shared" si="4"/>
        <v>90000</v>
      </c>
      <c r="D106" s="66">
        <f>D107+D108+D109+D110</f>
        <v>7625</v>
      </c>
    </row>
    <row r="107" spans="1:4" x14ac:dyDescent="0.3">
      <c r="A107" s="73" t="s">
        <v>114</v>
      </c>
      <c r="B107" s="69"/>
      <c r="C107" s="76"/>
      <c r="D107" s="66">
        <v>4950</v>
      </c>
    </row>
    <row r="108" spans="1:4" x14ac:dyDescent="0.3">
      <c r="A108" s="73" t="s">
        <v>113</v>
      </c>
      <c r="B108" s="69"/>
      <c r="C108" s="76"/>
      <c r="D108" s="66"/>
    </row>
    <row r="109" spans="1:4" x14ac:dyDescent="0.3">
      <c r="A109" s="73" t="s">
        <v>138</v>
      </c>
      <c r="B109" s="69"/>
      <c r="C109" s="76"/>
      <c r="D109" s="66"/>
    </row>
    <row r="110" spans="1:4" x14ac:dyDescent="0.3">
      <c r="A110" s="73" t="s">
        <v>139</v>
      </c>
      <c r="B110" s="69"/>
      <c r="C110" s="76"/>
      <c r="D110" s="66">
        <v>2675</v>
      </c>
    </row>
    <row r="111" spans="1:4" x14ac:dyDescent="0.3">
      <c r="A111" s="73" t="s">
        <v>93</v>
      </c>
      <c r="B111" s="69">
        <v>150000</v>
      </c>
      <c r="C111" s="76">
        <v>150000</v>
      </c>
      <c r="D111" s="66">
        <v>150000</v>
      </c>
    </row>
    <row r="112" spans="1:4" x14ac:dyDescent="0.3">
      <c r="A112" s="74" t="s">
        <v>14</v>
      </c>
      <c r="B112" s="75">
        <v>3581300</v>
      </c>
      <c r="C112" s="45">
        <f t="shared" si="4"/>
        <v>2685975</v>
      </c>
      <c r="D112" s="52">
        <v>2498450</v>
      </c>
    </row>
    <row r="113" spans="1:4" x14ac:dyDescent="0.3">
      <c r="A113" s="64" t="s">
        <v>12</v>
      </c>
      <c r="B113" s="67">
        <v>3002300</v>
      </c>
      <c r="C113" s="45">
        <f t="shared" si="4"/>
        <v>2251725</v>
      </c>
      <c r="D113" s="52">
        <f>D114</f>
        <v>435326</v>
      </c>
    </row>
    <row r="114" spans="1:4" x14ac:dyDescent="0.3">
      <c r="A114" s="65" t="s">
        <v>163</v>
      </c>
      <c r="B114" s="66"/>
      <c r="C114" s="76"/>
      <c r="D114" s="66">
        <f>D115+D116+D117+D118+D119+D120+D121</f>
        <v>435326</v>
      </c>
    </row>
    <row r="115" spans="1:4" x14ac:dyDescent="0.3">
      <c r="A115" s="65" t="s">
        <v>177</v>
      </c>
      <c r="B115" s="66"/>
      <c r="C115" s="76"/>
      <c r="D115" s="66">
        <v>239647</v>
      </c>
    </row>
    <row r="116" spans="1:4" x14ac:dyDescent="0.3">
      <c r="A116" s="65" t="s">
        <v>174</v>
      </c>
      <c r="B116" s="66"/>
      <c r="C116" s="76"/>
      <c r="D116" s="66">
        <v>60288</v>
      </c>
    </row>
    <row r="117" spans="1:4" x14ac:dyDescent="0.3">
      <c r="A117" s="65" t="s">
        <v>178</v>
      </c>
      <c r="B117" s="66"/>
      <c r="C117" s="76"/>
      <c r="D117" s="66">
        <v>16681</v>
      </c>
    </row>
    <row r="118" spans="1:4" x14ac:dyDescent="0.3">
      <c r="A118" s="65" t="s">
        <v>166</v>
      </c>
      <c r="B118" s="66"/>
      <c r="C118" s="76"/>
      <c r="D118" s="66">
        <v>48457</v>
      </c>
    </row>
    <row r="119" spans="1:4" x14ac:dyDescent="0.3">
      <c r="A119" s="65" t="s">
        <v>164</v>
      </c>
      <c r="B119" s="66"/>
      <c r="C119" s="76"/>
      <c r="D119" s="66">
        <v>18212</v>
      </c>
    </row>
    <row r="120" spans="1:4" x14ac:dyDescent="0.3">
      <c r="A120" s="65" t="s">
        <v>175</v>
      </c>
      <c r="B120" s="66"/>
      <c r="C120" s="76"/>
      <c r="D120" s="66">
        <v>29481</v>
      </c>
    </row>
    <row r="121" spans="1:4" x14ac:dyDescent="0.3">
      <c r="A121" s="65" t="s">
        <v>176</v>
      </c>
      <c r="B121" s="66"/>
      <c r="C121" s="76"/>
      <c r="D121" s="66">
        <v>22560</v>
      </c>
    </row>
    <row r="122" spans="1:4" x14ac:dyDescent="0.3">
      <c r="A122" s="23" t="s">
        <v>27</v>
      </c>
      <c r="B122" s="52"/>
      <c r="C122" s="76"/>
      <c r="D122" s="52">
        <v>4300000</v>
      </c>
    </row>
    <row r="123" spans="1:4" x14ac:dyDescent="0.3">
      <c r="A123" s="23"/>
      <c r="B123" s="52"/>
      <c r="C123" s="76"/>
      <c r="D123" s="66"/>
    </row>
    <row r="124" spans="1:4" x14ac:dyDescent="0.3">
      <c r="A124" s="64" t="s">
        <v>1</v>
      </c>
      <c r="B124" s="52">
        <f>B16+B27+B32+B41+B112+B113</f>
        <v>37680000</v>
      </c>
      <c r="C124" s="52">
        <f>C16+C27+C32+C41+C112+C113</f>
        <v>28260000</v>
      </c>
      <c r="D124" s="52">
        <f>D16+D27+D32+D41+D112+D113+D122</f>
        <v>26627285</v>
      </c>
    </row>
    <row r="125" spans="1:4" x14ac:dyDescent="0.3">
      <c r="A125" s="65" t="s">
        <v>185</v>
      </c>
      <c r="B125" s="66"/>
      <c r="C125" s="76"/>
      <c r="D125" s="66"/>
    </row>
    <row r="126" spans="1:4" x14ac:dyDescent="0.3">
      <c r="A126" s="65"/>
      <c r="B126" s="66"/>
      <c r="C126" s="76"/>
      <c r="D126" s="6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Год</vt:lpstr>
      <vt:lpstr>9м-в</vt:lpstr>
      <vt:lpstr>Свод год</vt:lpstr>
      <vt:lpstr>Свод</vt:lpstr>
      <vt:lpstr>9м-вдля собр.</vt:lpstr>
      <vt:lpstr>Свод 11м.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Светлана</cp:lastModifiedBy>
  <cp:lastPrinted>2022-06-08T09:58:55Z</cp:lastPrinted>
  <dcterms:created xsi:type="dcterms:W3CDTF">2018-10-31T19:30:46Z</dcterms:created>
  <dcterms:modified xsi:type="dcterms:W3CDTF">2022-06-08T09:59:30Z</dcterms:modified>
</cp:coreProperties>
</file>